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33" firstSheet="3" activeTab="8"/>
  </bookViews>
  <sheets>
    <sheet name="Revenue" sheetId="1" r:id="rId1"/>
    <sheet name="By Department" sheetId="2" r:id="rId2"/>
    <sheet name="Pres 125 Advance 126 Res 127" sheetId="3" r:id="rId3"/>
    <sheet name="Ac Ad 128 Admin 129 and HR 130 " sheetId="4" r:id="rId4"/>
    <sheet name=" Payroll 131 IT 132 " sheetId="5" r:id="rId5"/>
    <sheet name="Stu 133, 134, 137, 138" sheetId="6" r:id="rId6"/>
    <sheet name="Schol 135 Fin 139" sheetId="7" r:id="rId7"/>
    <sheet name="142 Nurs. 144 Oth Ins 145 ISC" sheetId="8" r:id="rId8"/>
    <sheet name="145 ISC Con Ed 155 CE Ins 156" sheetId="9" r:id="rId9"/>
    <sheet name="Ins 184 Misc 185" sheetId="10" r:id="rId10"/>
    <sheet name="Plant 186 Util 187 Debt 188  " sheetId="11" r:id="rId11"/>
  </sheets>
  <definedNames>
    <definedName name="_xlnm.Print_Area" localSheetId="4">' Payroll 131 IT 132 '!$A$1:$D$22</definedName>
    <definedName name="_xlnm.Print_Area" localSheetId="7">'142 Nurs. 144 Oth Ins 145 ISC'!$A$1:$D$43</definedName>
    <definedName name="_xlnm.Print_Area" localSheetId="8">'145 ISC Con Ed 155 CE Ins 156'!$A$1:$D$35</definedName>
    <definedName name="_xlnm.Print_Area" localSheetId="3">'Ac Ad 128 Admin 129 and HR 130 '!$A$1:$D$30</definedName>
    <definedName name="_xlnm.Print_Area" localSheetId="1">'By Department'!$A$1:$D$45</definedName>
    <definedName name="_xlnm.Print_Area" localSheetId="9">'Ins 184 Misc 185'!$A$1:$D$33</definedName>
    <definedName name="_xlnm.Print_Area" localSheetId="10">'Plant 186 Util 187 Debt 188  '!$A$1:$D$28</definedName>
    <definedName name="_xlnm.Print_Area" localSheetId="2">'Pres 125 Advance 126 Res 127'!$A$1:$D$35</definedName>
    <definedName name="_xlnm.Print_Area" localSheetId="0">'Revenue'!$A$1:$C$28</definedName>
    <definedName name="_xlnm.Print_Area" localSheetId="6">'Schol 135 Fin 139'!$A$1:$D$36</definedName>
    <definedName name="_xlnm.Print_Area" localSheetId="5">'Stu 133, 134, 137, 138'!$A$1:$D$37</definedName>
    <definedName name="_xlnm.Print_Titles" localSheetId="7">'142 Nurs. 144 Oth Ins 145 ISC'!$29:$31</definedName>
    <definedName name="_xlnm.Print_Titles" localSheetId="8">'145 ISC Con Ed 155 CE Ins 156'!$12:$14</definedName>
    <definedName name="_xlnm.Print_Titles" localSheetId="3">'Ac Ad 128 Admin 129 and HR 130 '!$9:$11</definedName>
    <definedName name="_xlnm.Print_Titles" localSheetId="9">'Ins 184 Misc 185'!$24:$26</definedName>
    <definedName name="_xlnm.Print_Titles" localSheetId="10">'Plant 186 Util 187 Debt 188  '!$1:$3</definedName>
    <definedName name="_xlnm.Print_Titles" localSheetId="2">'Pres 125 Advance 126 Res 127'!$1:$3</definedName>
    <definedName name="_xlnm.Print_Titles" localSheetId="6">'Schol 135 Fin 139'!$11:$13</definedName>
    <definedName name="_xlnm.Print_Titles" localSheetId="5">'Stu 133, 134, 137, 138'!$17:$19</definedName>
    <definedName name="Z_4147015E_69A8_4405_9D00_C40C6AD526E2_.wvu.PrintArea" localSheetId="4" hidden="1">' Payroll 131 IT 132 '!$A$1:$D$22</definedName>
    <definedName name="Z_4147015E_69A8_4405_9D00_C40C6AD526E2_.wvu.PrintArea" localSheetId="7" hidden="1">'142 Nurs. 144 Oth Ins 145 ISC'!$B$16:$D$43</definedName>
    <definedName name="Z_4147015E_69A8_4405_9D00_C40C6AD526E2_.wvu.PrintArea" localSheetId="8" hidden="1">'145 ISC Con Ed 155 CE Ins 156'!$A$12:$D$29</definedName>
    <definedName name="Z_4147015E_69A8_4405_9D00_C40C6AD526E2_.wvu.PrintArea" localSheetId="3" hidden="1">'Ac Ad 128 Admin 129 and HR 130 '!$A$1:$D$30</definedName>
    <definedName name="Z_4147015E_69A8_4405_9D00_C40C6AD526E2_.wvu.PrintArea" localSheetId="1" hidden="1">'By Department'!$A$1:$D$45</definedName>
    <definedName name="Z_4147015E_69A8_4405_9D00_C40C6AD526E2_.wvu.PrintArea" localSheetId="9" hidden="1">'Ins 184 Misc 185'!$A$16:$D$32</definedName>
    <definedName name="Z_4147015E_69A8_4405_9D00_C40C6AD526E2_.wvu.PrintArea" localSheetId="10" hidden="1">'Plant 186 Util 187 Debt 188  '!$A$1:$D$28</definedName>
    <definedName name="Z_4147015E_69A8_4405_9D00_C40C6AD526E2_.wvu.PrintArea" localSheetId="2" hidden="1">'Pres 125 Advance 126 Res 127'!$A$1:$D$35</definedName>
    <definedName name="Z_4147015E_69A8_4405_9D00_C40C6AD526E2_.wvu.PrintArea" localSheetId="0" hidden="1">'Revenue'!$A$1:$C$28</definedName>
    <definedName name="Z_4147015E_69A8_4405_9D00_C40C6AD526E2_.wvu.PrintArea" localSheetId="6" hidden="1">'Schol 135 Fin 139'!$A$1:$D$36</definedName>
    <definedName name="Z_4147015E_69A8_4405_9D00_C40C6AD526E2_.wvu.PrintArea" localSheetId="5" hidden="1">'Stu 133, 134, 137, 138'!$A$1:$D$37</definedName>
    <definedName name="Z_4147015E_69A8_4405_9D00_C40C6AD526E2_.wvu.PrintTitles" localSheetId="7" hidden="1">'142 Nurs. 144 Oth Ins 145 ISC'!$29:$31</definedName>
    <definedName name="Z_4147015E_69A8_4405_9D00_C40C6AD526E2_.wvu.PrintTitles" localSheetId="8" hidden="1">'145 ISC Con Ed 155 CE Ins 156'!$12:$14</definedName>
    <definedName name="Z_4147015E_69A8_4405_9D00_C40C6AD526E2_.wvu.PrintTitles" localSheetId="3" hidden="1">'Ac Ad 128 Admin 129 and HR 130 '!$9:$11</definedName>
    <definedName name="Z_4147015E_69A8_4405_9D00_C40C6AD526E2_.wvu.PrintTitles" localSheetId="9" hidden="1">'Ins 184 Misc 185'!$24:$26</definedName>
    <definedName name="Z_4147015E_69A8_4405_9D00_C40C6AD526E2_.wvu.PrintTitles" localSheetId="10" hidden="1">'Plant 186 Util 187 Debt 188  '!$1:$3</definedName>
    <definedName name="Z_4147015E_69A8_4405_9D00_C40C6AD526E2_.wvu.PrintTitles" localSheetId="2" hidden="1">'Pres 125 Advance 126 Res 127'!$1:$3</definedName>
    <definedName name="Z_4147015E_69A8_4405_9D00_C40C6AD526E2_.wvu.PrintTitles" localSheetId="6" hidden="1">'Schol 135 Fin 139'!$11:$13</definedName>
    <definedName name="Z_4147015E_69A8_4405_9D00_C40C6AD526E2_.wvu.PrintTitles" localSheetId="5" hidden="1">'Stu 133, 134, 137, 138'!$17:$19</definedName>
    <definedName name="Z_4147015E_69A8_4405_9D00_C40C6AD526E2_.wvu.Rows" localSheetId="6" hidden="1">'Schol 135 Fin 139'!$35:$35</definedName>
  </definedNames>
  <calcPr fullCalcOnLoad="1"/>
</workbook>
</file>

<file path=xl/sharedStrings.xml><?xml version="1.0" encoding="utf-8"?>
<sst xmlns="http://schemas.openxmlformats.org/spreadsheetml/2006/main" count="579" uniqueCount="362">
  <si>
    <t>Description</t>
  </si>
  <si>
    <t xml:space="preserve"> </t>
  </si>
  <si>
    <t>Clerical/Staff FT</t>
  </si>
  <si>
    <t>Clerical/Staff PT</t>
  </si>
  <si>
    <t>Custodian FT</t>
  </si>
  <si>
    <t>Library Aides</t>
  </si>
  <si>
    <t>Instructional Supplies</t>
  </si>
  <si>
    <t>Office Supplies</t>
  </si>
  <si>
    <t>Library Books</t>
  </si>
  <si>
    <t>Periodicals</t>
  </si>
  <si>
    <t>Placement Services</t>
  </si>
  <si>
    <t>Staff Development</t>
  </si>
  <si>
    <t>Student Life</t>
  </si>
  <si>
    <t>Trustee Scholarships</t>
  </si>
  <si>
    <t>Electric</t>
  </si>
  <si>
    <t>Telephone</t>
  </si>
  <si>
    <t>Water</t>
  </si>
  <si>
    <t>Disposal Services</t>
  </si>
  <si>
    <t>Postage</t>
  </si>
  <si>
    <t>Books and Publications</t>
  </si>
  <si>
    <t>Institutional Dues</t>
  </si>
  <si>
    <t>Program Certification Fees</t>
  </si>
  <si>
    <t>Classified Ads</t>
  </si>
  <si>
    <t>Special Events</t>
  </si>
  <si>
    <t>Travel/Conf./Staff Dev.</t>
  </si>
  <si>
    <t>Custodial Supplies</t>
  </si>
  <si>
    <t>Miscellaneous</t>
  </si>
  <si>
    <t>Social Security</t>
  </si>
  <si>
    <t>Staff Tuition Reimbursement</t>
  </si>
  <si>
    <t>Accounting/Auditing</t>
  </si>
  <si>
    <t>Payroll Service</t>
  </si>
  <si>
    <t>Legal Services</t>
  </si>
  <si>
    <t>Total</t>
  </si>
  <si>
    <t>Dental Insurance</t>
  </si>
  <si>
    <t>Course Schedules</t>
  </si>
  <si>
    <t>Administration</t>
  </si>
  <si>
    <t>County</t>
  </si>
  <si>
    <t>Tuition</t>
  </si>
  <si>
    <t>Fees G/F</t>
  </si>
  <si>
    <t>Technology</t>
  </si>
  <si>
    <t>Middle States</t>
  </si>
  <si>
    <t>Gov't Approp.</t>
  </si>
  <si>
    <t>Lab Fees</t>
  </si>
  <si>
    <t>Application Fees</t>
  </si>
  <si>
    <t>DEPARTMENT</t>
  </si>
  <si>
    <t>#</t>
  </si>
  <si>
    <t xml:space="preserve">President's Office </t>
  </si>
  <si>
    <t>Finance</t>
  </si>
  <si>
    <t>Information Technology</t>
  </si>
  <si>
    <t>Academic Office</t>
  </si>
  <si>
    <t>Instruction</t>
  </si>
  <si>
    <t>Library</t>
  </si>
  <si>
    <t>Physical Plant</t>
  </si>
  <si>
    <t>TOTAL</t>
  </si>
  <si>
    <t>General Expenses</t>
  </si>
  <si>
    <t>Subtotal</t>
  </si>
  <si>
    <t>Student and Instructional Support</t>
  </si>
  <si>
    <t>Administrative and Overhead</t>
  </si>
  <si>
    <t>Academic-Related</t>
  </si>
  <si>
    <t>Physical Plant/General</t>
  </si>
  <si>
    <t>Expenses</t>
  </si>
  <si>
    <t>Instructors</t>
  </si>
  <si>
    <t>Snow Removal</t>
  </si>
  <si>
    <t>Institutional Promotion</t>
  </si>
  <si>
    <t>College Work-Study</t>
  </si>
  <si>
    <t>Archive Services</t>
  </si>
  <si>
    <t>Total Revenue</t>
  </si>
  <si>
    <t>ADA Services</t>
  </si>
  <si>
    <t>Administrator</t>
  </si>
  <si>
    <t>Director</t>
  </si>
  <si>
    <t xml:space="preserve">Media Advertising </t>
  </si>
  <si>
    <t>Copiers</t>
  </si>
  <si>
    <t>ISC</t>
  </si>
  <si>
    <t>Public Relations</t>
  </si>
  <si>
    <t>Recruit., Admin, Std Act.</t>
  </si>
  <si>
    <t>Professional</t>
  </si>
  <si>
    <t xml:space="preserve">Professional   </t>
  </si>
  <si>
    <t xml:space="preserve">Professional  </t>
  </si>
  <si>
    <t>Outcomes Research</t>
  </si>
  <si>
    <t>Electronic Resources</t>
  </si>
  <si>
    <t xml:space="preserve">Clerical/Staff FT </t>
  </si>
  <si>
    <t>CD/DVDs</t>
  </si>
  <si>
    <t>Strategic Planning/Consult</t>
  </si>
  <si>
    <t>Tuition/ Fees</t>
  </si>
  <si>
    <t>Classified Ads/Background</t>
  </si>
  <si>
    <t xml:space="preserve"> State</t>
  </si>
  <si>
    <t>Other Income</t>
  </si>
  <si>
    <t>Support Staff</t>
  </si>
  <si>
    <t>Printing</t>
  </si>
  <si>
    <t>Financial Aid</t>
  </si>
  <si>
    <t>Surveys</t>
  </si>
  <si>
    <t>Board Expenses</t>
  </si>
  <si>
    <t>Travel</t>
  </si>
  <si>
    <t>Overload</t>
  </si>
  <si>
    <t>Adjuncts</t>
  </si>
  <si>
    <t>Professionals</t>
  </si>
  <si>
    <t>Part-time Professional</t>
  </si>
  <si>
    <t>Overtime</t>
  </si>
  <si>
    <t>PT Professional</t>
  </si>
  <si>
    <t>Continuing Ed.</t>
  </si>
  <si>
    <t>Vehicles</t>
  </si>
  <si>
    <t>PT Faculty</t>
  </si>
  <si>
    <t>Furniture/Fixtures</t>
  </si>
  <si>
    <t>Rental Income</t>
  </si>
  <si>
    <t>Total, Non-Credit</t>
  </si>
  <si>
    <t xml:space="preserve">Support Staff FT </t>
  </si>
  <si>
    <t>Net Customized Training</t>
  </si>
  <si>
    <t>External Education Sites</t>
  </si>
  <si>
    <t>PT Professionals</t>
  </si>
  <si>
    <t>Tuition Waivers</t>
  </si>
  <si>
    <t>Revised</t>
  </si>
  <si>
    <t>Computer Supplies</t>
  </si>
  <si>
    <t>Radio</t>
  </si>
  <si>
    <t>Graduation &amp; Events</t>
  </si>
  <si>
    <t>Photo Identification System</t>
  </si>
  <si>
    <t>Disability</t>
  </si>
  <si>
    <t>Security Contract</t>
  </si>
  <si>
    <t>Misc. / Other Income</t>
  </si>
  <si>
    <t>1098t/Collections</t>
  </si>
  <si>
    <t>FY2015</t>
  </si>
  <si>
    <t>Powerfaids Software</t>
  </si>
  <si>
    <t>SEOG-College Match</t>
  </si>
  <si>
    <t>Retirement-Net Expense</t>
  </si>
  <si>
    <t>Bookstore</t>
  </si>
  <si>
    <t>42-Nursing</t>
  </si>
  <si>
    <t xml:space="preserve">Faculty </t>
  </si>
  <si>
    <t>Nursing Adjuncts</t>
  </si>
  <si>
    <t>Internet Services</t>
  </si>
  <si>
    <t>Graduation and Events</t>
  </si>
  <si>
    <t>Note:  Fringe benefits centralized under Payroll</t>
  </si>
  <si>
    <t>Human Resources</t>
  </si>
  <si>
    <t>Payroll and Benefits</t>
  </si>
  <si>
    <t>41-Instruction</t>
  </si>
  <si>
    <t>Lecturers</t>
  </si>
  <si>
    <t>Printing (Handbook)</t>
  </si>
  <si>
    <t>Student Activities</t>
  </si>
  <si>
    <t>Nursing</t>
  </si>
  <si>
    <t>Other Instruction</t>
  </si>
  <si>
    <t>Insurance/Security</t>
  </si>
  <si>
    <t>Utilities</t>
  </si>
  <si>
    <t>Recruiting-Events</t>
  </si>
  <si>
    <t>44-All Other Instruction</t>
  </si>
  <si>
    <t xml:space="preserve">Total </t>
  </si>
  <si>
    <t>Worker's Compensation</t>
  </si>
  <si>
    <t>Property/Liability Insurance</t>
  </si>
  <si>
    <t>Unemployment Ins.</t>
  </si>
  <si>
    <t>FY2016</t>
  </si>
  <si>
    <t>FY16</t>
  </si>
  <si>
    <t>Contingency/Bad Debt</t>
  </si>
  <si>
    <t>Health/Allowances/Accruals</t>
  </si>
  <si>
    <t>Recruiting-Print</t>
  </si>
  <si>
    <t>Proposed</t>
  </si>
  <si>
    <t>Revenue Deferred FY15 to 16</t>
  </si>
  <si>
    <t>CE Instruction</t>
  </si>
  <si>
    <t>Scholarships and Waivers</t>
  </si>
  <si>
    <t>Account Number</t>
  </si>
  <si>
    <t>Manager</t>
  </si>
  <si>
    <t>Pro</t>
  </si>
  <si>
    <t>0-142-20-7102</t>
  </si>
  <si>
    <t>0-142-20-7105</t>
  </si>
  <si>
    <t>0-142-20-7107</t>
  </si>
  <si>
    <t>0-142-20-8000</t>
  </si>
  <si>
    <t>0-142-20-8760</t>
  </si>
  <si>
    <t>Student Books</t>
  </si>
  <si>
    <t>0-142-20-8260</t>
  </si>
  <si>
    <t>0-142-20-8200</t>
  </si>
  <si>
    <t>0-144-20-7105</t>
  </si>
  <si>
    <t>0-144-20-7109</t>
  </si>
  <si>
    <t>0-144-20-7110</t>
  </si>
  <si>
    <t>Instructional Student Life</t>
  </si>
  <si>
    <t>0-144-20-8030</t>
  </si>
  <si>
    <t>0-144-20-8060</t>
  </si>
  <si>
    <t>0-144-20-8230</t>
  </si>
  <si>
    <t>Dues and Memberships</t>
  </si>
  <si>
    <t>0-144-20-8150</t>
  </si>
  <si>
    <t>0-144-20-8205</t>
  </si>
  <si>
    <t>Meeting Expenses</t>
  </si>
  <si>
    <t>0-144-20-8280</t>
  </si>
  <si>
    <t>0-145-50-7111</t>
  </si>
  <si>
    <t>PT Non-Exempt</t>
  </si>
  <si>
    <t>0-145-50-8030</t>
  </si>
  <si>
    <t>0-145-50-8006</t>
  </si>
  <si>
    <t>0-145-50-8200</t>
  </si>
  <si>
    <t>Supplies-Testing</t>
  </si>
  <si>
    <t>0-141-20-7102</t>
  </si>
  <si>
    <t>0-141-20-7105</t>
  </si>
  <si>
    <t>0-141-20-7104</t>
  </si>
  <si>
    <t>0-141-20-7111</t>
  </si>
  <si>
    <t>0-141-20-8000</t>
  </si>
  <si>
    <t>0-141-20-8820</t>
  </si>
  <si>
    <t>0-141-20-8200</t>
  </si>
  <si>
    <t>In-State Travel</t>
  </si>
  <si>
    <t>0-141-20-8201</t>
  </si>
  <si>
    <t>0-141-20-8015</t>
  </si>
  <si>
    <t>0-141-20-7118</t>
  </si>
  <si>
    <t>35-Scholarships</t>
  </si>
  <si>
    <t>138-Graduation and Events</t>
  </si>
  <si>
    <t>137-Student Activities</t>
  </si>
  <si>
    <t>134-Financial Aid</t>
  </si>
  <si>
    <t>133-Student Services</t>
  </si>
  <si>
    <t>Debt Service</t>
  </si>
  <si>
    <t>0-139-30-7101</t>
  </si>
  <si>
    <t>0-139-30-7102</t>
  </si>
  <si>
    <t>0-139-30-7109</t>
  </si>
  <si>
    <t>0-139-30-7110</t>
  </si>
  <si>
    <t>139-Finance</t>
  </si>
  <si>
    <t>0-135-65-8710</t>
  </si>
  <si>
    <t>0-135-60-7108</t>
  </si>
  <si>
    <t>0-135-65-8700</t>
  </si>
  <si>
    <t>0-135-65-8720</t>
  </si>
  <si>
    <t>0-139-30-8140</t>
  </si>
  <si>
    <t>0-139-30-8030</t>
  </si>
  <si>
    <t>0-139-30-8230</t>
  </si>
  <si>
    <t>0-139-30-8200</t>
  </si>
  <si>
    <t>0-139-30-8340</t>
  </si>
  <si>
    <t>0-139-30-8330</t>
  </si>
  <si>
    <t>Banking/Credit Card Fees</t>
  </si>
  <si>
    <t>0-139-30-8360</t>
  </si>
  <si>
    <t>145-Instructional Support Center</t>
  </si>
  <si>
    <t>155-Continuing Education</t>
  </si>
  <si>
    <t>0-133-60-7101</t>
  </si>
  <si>
    <t>0-133-60-7111</t>
  </si>
  <si>
    <t>0-133-60-7105</t>
  </si>
  <si>
    <t>0-133-60-7109</t>
  </si>
  <si>
    <t>0-133-60-8030</t>
  </si>
  <si>
    <t>0-133-60-8045</t>
  </si>
  <si>
    <t>0-133-60-8060</t>
  </si>
  <si>
    <t>0-133-60-8150</t>
  </si>
  <si>
    <t>0-133-60-8260</t>
  </si>
  <si>
    <t>0-133-60-8200</t>
  </si>
  <si>
    <t>0-133-60-8320</t>
  </si>
  <si>
    <t>0-134-60-7102</t>
  </si>
  <si>
    <t>0-134-60-7109</t>
  </si>
  <si>
    <t>0-134-60-7110</t>
  </si>
  <si>
    <t>0-134-60-8400</t>
  </si>
  <si>
    <t>0-134-60-8200</t>
  </si>
  <si>
    <t>0-137-60-9600</t>
  </si>
  <si>
    <t>0-138-60-8060</t>
  </si>
  <si>
    <t>0-138-60-8050</t>
  </si>
  <si>
    <t>0-125-30-8200</t>
  </si>
  <si>
    <t>0-125-30-7101</t>
  </si>
  <si>
    <t>0-125-20-8310</t>
  </si>
  <si>
    <t>0-125-30-8030</t>
  </si>
  <si>
    <t>0-125-30-8140</t>
  </si>
  <si>
    <t>Travel/Staff Development</t>
  </si>
  <si>
    <t>0-126-30-7102</t>
  </si>
  <si>
    <t>0-126-30-7109</t>
  </si>
  <si>
    <t>0-126-30-8030</t>
  </si>
  <si>
    <t>0-126-30-8150</t>
  </si>
  <si>
    <t>0-126-60-8265</t>
  </si>
  <si>
    <t>0-126-30-8250</t>
  </si>
  <si>
    <t>0-126-30-8200</t>
  </si>
  <si>
    <t>0-127-20-7105</t>
  </si>
  <si>
    <t>0-127-20-8200</t>
  </si>
  <si>
    <t>0-127-20-8010</t>
  </si>
  <si>
    <t>0-127-20-8230</t>
  </si>
  <si>
    <t>0-127-20-8285</t>
  </si>
  <si>
    <t>127-Outcomes Research</t>
  </si>
  <si>
    <t>126-Advancement</t>
  </si>
  <si>
    <t>0-187-70-8600</t>
  </si>
  <si>
    <t>0-187-70-8610</t>
  </si>
  <si>
    <t>Gas</t>
  </si>
  <si>
    <t>0-187-70-8620</t>
  </si>
  <si>
    <t>2-187-70-8630</t>
  </si>
  <si>
    <t>2-187-70-8640</t>
  </si>
  <si>
    <t>186-Campus Operations</t>
  </si>
  <si>
    <t>187-Utilities</t>
  </si>
  <si>
    <t>0-186-70-7109</t>
  </si>
  <si>
    <t>0-186-70-7115</t>
  </si>
  <si>
    <t>0-186-70-8030</t>
  </si>
  <si>
    <t>0-186-70-8240</t>
  </si>
  <si>
    <t>0-186-70-8480</t>
  </si>
  <si>
    <t>0-186-70-8500</t>
  </si>
  <si>
    <t>0-186-70-8560</t>
  </si>
  <si>
    <t>Custodial Services</t>
  </si>
  <si>
    <t>General Maintenance</t>
  </si>
  <si>
    <t>0-186-70-8590</t>
  </si>
  <si>
    <t>0-186-30-8070</t>
  </si>
  <si>
    <t>0-186-70-8200</t>
  </si>
  <si>
    <t>0-186-70-8650</t>
  </si>
  <si>
    <t>0-186-70-8545</t>
  </si>
  <si>
    <t>0-186-70-8565</t>
  </si>
  <si>
    <t>0-186-70-8580</t>
  </si>
  <si>
    <t>Landscaping</t>
  </si>
  <si>
    <t>173-Library</t>
  </si>
  <si>
    <t>0-173-50-7102</t>
  </si>
  <si>
    <t>0-173-50-7111</t>
  </si>
  <si>
    <t>0-173-50-8030</t>
  </si>
  <si>
    <t>0-173-50-8100</t>
  </si>
  <si>
    <t>0-173-50-8110</t>
  </si>
  <si>
    <t>0-173-50-8440</t>
  </si>
  <si>
    <t>0-173-50-8120</t>
  </si>
  <si>
    <t>0-173-50-8090</t>
  </si>
  <si>
    <t>0-173-50-8230</t>
  </si>
  <si>
    <t>184-Insurance and Security</t>
  </si>
  <si>
    <t>0-184-70-8665</t>
  </si>
  <si>
    <t>0-184-70-8660</t>
  </si>
  <si>
    <t>0-184-70-8570</t>
  </si>
  <si>
    <t>0-155-40-7101</t>
  </si>
  <si>
    <t>0-155-40-7105</t>
  </si>
  <si>
    <t>0-155-40-8030</t>
  </si>
  <si>
    <t>0-155-40-8150</t>
  </si>
  <si>
    <t>0-155-40-8155</t>
  </si>
  <si>
    <t>0-155-40-8230</t>
  </si>
  <si>
    <t>0-155-40-8270</t>
  </si>
  <si>
    <t>0-155-40-8050</t>
  </si>
  <si>
    <t>0-155-40-8200</t>
  </si>
  <si>
    <t>0-156-20-7104</t>
  </si>
  <si>
    <t>0-156-20-7118</t>
  </si>
  <si>
    <t>0-156-20-7200</t>
  </si>
  <si>
    <t>0-185-30-8320</t>
  </si>
  <si>
    <t>188-Debt Service</t>
  </si>
  <si>
    <t>0-188-80-8900</t>
  </si>
  <si>
    <t>ELF Debt Service</t>
  </si>
  <si>
    <t>0-185-30-8220</t>
  </si>
  <si>
    <t>0-185-30-8170</t>
  </si>
  <si>
    <t>0-185-30-8370</t>
  </si>
  <si>
    <t>0-185-30-8800</t>
  </si>
  <si>
    <t>0-131-30-7102</t>
  </si>
  <si>
    <t>0-131-30-7200</t>
  </si>
  <si>
    <t>0-131-30-7230</t>
  </si>
  <si>
    <t>0-131-30-7210</t>
  </si>
  <si>
    <t>0-131-30-8350</t>
  </si>
  <si>
    <t>0-132-50-7105</t>
  </si>
  <si>
    <t>0-132-50-8430</t>
  </si>
  <si>
    <t>0-132-50-8490</t>
  </si>
  <si>
    <t>IT Contracted Services</t>
  </si>
  <si>
    <t>0-132-50-8420</t>
  </si>
  <si>
    <t>0-132-50-8410</t>
  </si>
  <si>
    <t>0-132-50-8400</t>
  </si>
  <si>
    <t>Computer Software</t>
  </si>
  <si>
    <t>Computer Hardware</t>
  </si>
  <si>
    <t>132-Instructional Technology</t>
  </si>
  <si>
    <t>131-Payroll and Benefits</t>
  </si>
  <si>
    <t>0-128-50-7101</t>
  </si>
  <si>
    <t>0-128-50-7109</t>
  </si>
  <si>
    <t>0-128-50-8200</t>
  </si>
  <si>
    <t>0-129-30-7101</t>
  </si>
  <si>
    <t>0-129-30-7109</t>
  </si>
  <si>
    <t>0-129-30-7111</t>
  </si>
  <si>
    <t>0-129-30-8030</t>
  </si>
  <si>
    <t>0-129-30-8100</t>
  </si>
  <si>
    <t>128-Academic Admin.</t>
  </si>
  <si>
    <t>0-130-30-7102</t>
  </si>
  <si>
    <t>0-130-30-8210</t>
  </si>
  <si>
    <t>0-130-30-8270</t>
  </si>
  <si>
    <t>0-130-30-7260</t>
  </si>
  <si>
    <t>0-130-30-7250</t>
  </si>
  <si>
    <t>0-130-30-7220</t>
  </si>
  <si>
    <t>0-130-30-8665</t>
  </si>
  <si>
    <t>0-127-20-8030</t>
  </si>
  <si>
    <t>125-President's Office</t>
  </si>
  <si>
    <t>Approved</t>
  </si>
  <si>
    <t>129-Administration</t>
  </si>
  <si>
    <t>130-Human Resources</t>
  </si>
  <si>
    <t>Recruiting Materials</t>
  </si>
  <si>
    <t>0-155-40-7109</t>
  </si>
  <si>
    <t>0-155-40-7110</t>
  </si>
  <si>
    <t>Continuing Education (CE)</t>
  </si>
  <si>
    <t>185-Miscellaneous Expenses</t>
  </si>
  <si>
    <t>156-Continuing Education Instruction</t>
  </si>
  <si>
    <t>0-145-50-7109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</si>
</sst>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#,##0.0"/>
    <numFmt numFmtId="168" formatCode="#,##0.0_);\(#,##0.0\)"/>
    <numFmt numFmtId="169" formatCode="#,##0.000_);\(#,##0.000\)"/>
    <numFmt numFmtId="170" formatCode="#,##0.0000_);\(#,##0.0000\)"/>
    <numFmt numFmtId="171" formatCode="_(* #,##0.0_);_(* \(#,##0.0\);_(* &quot;-&quot;_);_(@_)"/>
    <numFmt numFmtId="172" formatCode="_(* #,##0.00_);_(* \(#,##0.00\);_(* &quot;-&quot;_);_(@_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_);\(0\)"/>
    <numFmt numFmtId="179" formatCode="_(&quot;$&quot;* #,##0.000_);_(&quot;$&quot;* \(#,##0.000\);_(&quot;$&quot;* &quot;-&quot;???_);_(@_)"/>
    <numFmt numFmtId="180" formatCode="#,##0.0000000000_);\(#,##0.0000000000\)"/>
    <numFmt numFmtId="181" formatCode="_(* #,##0.0000_);_(* \(#,##0.0000\);_(* &quot;-&quot;????_);_(@_)"/>
    <numFmt numFmtId="182" formatCode="&quot;$&quot;#,##0"/>
    <numFmt numFmtId="183" formatCode="#,##0.000000000_);\(#,##0.000000000\)"/>
    <numFmt numFmtId="184" formatCode="_(* #,##0.000_);_(* \(#,##0.000\);_(* &quot;-&quot;??_);_(@_)"/>
    <numFmt numFmtId="185" formatCode="_(* #,##0.0000_);_(* \(#,##0.0000\);_(* &quot;-&quot;??_);_(@_)"/>
    <numFmt numFmtId="186" formatCode="0.0"/>
    <numFmt numFmtId="187" formatCode="0.000%"/>
    <numFmt numFmtId="188" formatCode="_(* #,##0.00000_);_(* \(#,##0.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_);_(* \(#,##0.0\);_(* &quot;-&quot;?_);_(@_)"/>
    <numFmt numFmtId="194" formatCode="_(&quot;$&quot;* #,##0.0000_);_(&quot;$&quot;* \(#,##0.0000\);_(&quot;$&quot;* &quot;-&quot;????_);_(@_)"/>
    <numFmt numFmtId="195" formatCode="0.000"/>
    <numFmt numFmtId="196" formatCode="\ 00"/>
    <numFmt numFmtId="197" formatCode="0.000000"/>
    <numFmt numFmtId="198" formatCode="\ "/>
    <numFmt numFmtId="199" formatCode="0.0000%"/>
    <numFmt numFmtId="200" formatCode="_(* #,##0.000000_);_(* \(#,##0.000000\);_(* &quot;-&quot;??_);_(@_)"/>
    <numFmt numFmtId="201" formatCode="_(* #,##0.00000000_);_(* \(#,##0.00000000\);_(* &quot;-&quot;??_);_(@_)"/>
    <numFmt numFmtId="202" formatCode="mm/dd/yy;@"/>
    <numFmt numFmtId="203" formatCode="_(&quot;$&quot;* #,##0.000000_);_(&quot;$&quot;* \(#,##0.000000\);_(&quot;$&quot;* &quot;-&quot;??_);_(@_)"/>
    <numFmt numFmtId="204" formatCode="_(* #,##0.000000000_);_(* \(#,##0.000000000\);_(* &quot;-&quot;??_);_(@_)"/>
    <numFmt numFmtId="205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1" xfId="0" applyFill="1" applyBorder="1" applyAlignment="1">
      <alignment/>
    </xf>
    <xf numFmtId="176" fontId="0" fillId="0" borderId="11" xfId="42" applyNumberFormat="1" applyFont="1" applyBorder="1" applyAlignment="1">
      <alignment/>
    </xf>
    <xf numFmtId="176" fontId="5" fillId="0" borderId="11" xfId="42" applyNumberFormat="1" applyFont="1" applyBorder="1" applyAlignment="1">
      <alignment/>
    </xf>
    <xf numFmtId="176" fontId="1" fillId="0" borderId="11" xfId="42" applyNumberFormat="1" applyFont="1" applyBorder="1" applyAlignment="1">
      <alignment/>
    </xf>
    <xf numFmtId="176" fontId="1" fillId="0" borderId="11" xfId="0" applyNumberFormat="1" applyFont="1" applyFill="1" applyBorder="1" applyAlignment="1">
      <alignment/>
    </xf>
    <xf numFmtId="176" fontId="1" fillId="0" borderId="15" xfId="42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11" xfId="42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7" fillId="0" borderId="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37" fontId="0" fillId="0" borderId="11" xfId="0" applyNumberFormat="1" applyFill="1" applyBorder="1" applyAlignment="1">
      <alignment vertical="center"/>
    </xf>
    <xf numFmtId="37" fontId="0" fillId="0" borderId="15" xfId="47" applyNumberFormat="1" applyFill="1" applyBorder="1" applyAlignment="1">
      <alignment/>
    </xf>
    <xf numFmtId="176" fontId="0" fillId="0" borderId="11" xfId="42" applyNumberFormat="1" applyFont="1" applyFill="1" applyBorder="1" applyAlignment="1">
      <alignment vertical="center"/>
    </xf>
    <xf numFmtId="176" fontId="0" fillId="0" borderId="15" xfId="42" applyNumberFormat="1" applyFont="1" applyFill="1" applyBorder="1" applyAlignment="1">
      <alignment vertical="center"/>
    </xf>
    <xf numFmtId="176" fontId="0" fillId="0" borderId="11" xfId="42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0" fillId="0" borderId="15" xfId="47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5" xfId="47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vertical="center"/>
    </xf>
    <xf numFmtId="3" fontId="0" fillId="0" borderId="15" xfId="47" applyNumberFormat="1" applyFont="1" applyFill="1" applyBorder="1" applyAlignment="1">
      <alignment/>
    </xf>
    <xf numFmtId="3" fontId="0" fillId="0" borderId="17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15" xfId="42" applyNumberFormat="1" applyFill="1" applyBorder="1" applyAlignment="1">
      <alignment horizontal="right"/>
    </xf>
    <xf numFmtId="176" fontId="5" fillId="0" borderId="11" xfId="42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2" fontId="1" fillId="0" borderId="11" xfId="0" applyNumberFormat="1" applyFont="1" applyFill="1" applyBorder="1" applyAlignment="1">
      <alignment/>
    </xf>
    <xf numFmtId="166" fontId="5" fillId="0" borderId="11" xfId="47" applyNumberFormat="1" applyFont="1" applyFill="1" applyBorder="1" applyAlignment="1">
      <alignment horizontal="right"/>
    </xf>
    <xf numFmtId="166" fontId="1" fillId="0" borderId="11" xfId="47" applyNumberFormat="1" applyFont="1" applyFill="1" applyBorder="1" applyAlignment="1">
      <alignment horizontal="right"/>
    </xf>
    <xf numFmtId="42" fontId="1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 vertical="center"/>
    </xf>
    <xf numFmtId="3" fontId="0" fillId="0" borderId="11" xfId="0" applyNumberFormat="1" applyFont="1" applyFill="1" applyBorder="1" applyAlignment="1">
      <alignment/>
    </xf>
    <xf numFmtId="176" fontId="0" fillId="0" borderId="11" xfId="42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vertical="center"/>
    </xf>
    <xf numFmtId="176" fontId="0" fillId="0" borderId="17" xfId="42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6" fontId="0" fillId="0" borderId="11" xfId="47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0" xfId="47" applyNumberFormat="1" applyFill="1" applyBorder="1" applyAlignment="1">
      <alignment/>
    </xf>
    <xf numFmtId="176" fontId="1" fillId="0" borderId="11" xfId="42" applyNumberFormat="1" applyFont="1" applyFill="1" applyBorder="1" applyAlignment="1">
      <alignment horizontal="right"/>
    </xf>
    <xf numFmtId="176" fontId="1" fillId="0" borderId="15" xfId="42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76" fontId="1" fillId="0" borderId="17" xfId="42" applyNumberFormat="1" applyFont="1" applyFill="1" applyBorder="1" applyAlignment="1">
      <alignment horizontal="right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176" fontId="5" fillId="0" borderId="11" xfId="42" applyNumberFormat="1" applyFont="1" applyFill="1" applyBorder="1" applyAlignment="1">
      <alignment/>
    </xf>
    <xf numFmtId="166" fontId="0" fillId="0" borderId="11" xfId="47" applyNumberFormat="1" applyFont="1" applyFill="1" applyBorder="1" applyAlignment="1">
      <alignment horizontal="right"/>
    </xf>
    <xf numFmtId="176" fontId="0" fillId="0" borderId="11" xfId="42" applyNumberFormat="1" applyFont="1" applyFill="1" applyBorder="1" applyAlignment="1">
      <alignment/>
    </xf>
    <xf numFmtId="176" fontId="1" fillId="0" borderId="11" xfId="42" applyNumberFormat="1" applyFont="1" applyFill="1" applyBorder="1" applyAlignment="1">
      <alignment/>
    </xf>
    <xf numFmtId="176" fontId="1" fillId="0" borderId="15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0" fillId="0" borderId="11" xfId="42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3" fontId="0" fillId="0" borderId="0" xfId="47" applyNumberFormat="1" applyFill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1" xfId="0" applyNumberFormat="1" applyBorder="1" applyAlignment="1">
      <alignment/>
    </xf>
    <xf numFmtId="37" fontId="6" fillId="0" borderId="11" xfId="0" applyNumberFormat="1" applyFont="1" applyFill="1" applyBorder="1" applyAlignment="1">
      <alignment vertical="center"/>
    </xf>
    <xf numFmtId="176" fontId="0" fillId="0" borderId="17" xfId="42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/>
    </xf>
    <xf numFmtId="176" fontId="0" fillId="0" borderId="0" xfId="42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42" applyNumberFormat="1" applyFill="1" applyBorder="1" applyAlignment="1">
      <alignment horizontal="right"/>
    </xf>
    <xf numFmtId="175" fontId="0" fillId="0" borderId="0" xfId="42" applyNumberFormat="1" applyFont="1" applyFill="1" applyBorder="1" applyAlignment="1">
      <alignment vertical="center"/>
    </xf>
    <xf numFmtId="9" fontId="0" fillId="0" borderId="0" xfId="68" applyFont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1" fillId="0" borderId="21" xfId="0" applyFont="1" applyFill="1" applyBorder="1" applyAlignment="1">
      <alignment vertical="center"/>
    </xf>
    <xf numFmtId="3" fontId="0" fillId="0" borderId="21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4" xfId="47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176" fontId="0" fillId="0" borderId="24" xfId="42" applyNumberFormat="1" applyFont="1" applyFill="1" applyBorder="1" applyAlignment="1">
      <alignment vertical="center"/>
    </xf>
    <xf numFmtId="176" fontId="0" fillId="0" borderId="0" xfId="0" applyNumberFormat="1" applyAlignment="1">
      <alignment/>
    </xf>
    <xf numFmtId="37" fontId="0" fillId="0" borderId="11" xfId="0" applyNumberFormat="1" applyFont="1" applyFill="1" applyBorder="1" applyAlignment="1">
      <alignment vertic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Currency 2" xfId="49"/>
    <cellStyle name="Currency 2 2" xfId="50"/>
    <cellStyle name="Currency 3 2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 2" xfId="65"/>
    <cellStyle name="Note" xfId="66"/>
    <cellStyle name="Output" xfId="67"/>
    <cellStyle name="Percent" xfId="68"/>
    <cellStyle name="Percent 2" xfId="69"/>
    <cellStyle name="Percent 2 2" xfId="70"/>
    <cellStyle name="Percent 3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31"/>
  <sheetViews>
    <sheetView workbookViewId="0" topLeftCell="A1">
      <selection activeCell="C10" sqref="C10"/>
    </sheetView>
  </sheetViews>
  <sheetFormatPr defaultColWidth="11.7109375" defaultRowHeight="12.75"/>
  <cols>
    <col min="1" max="1" width="24.7109375" style="1" customWidth="1"/>
    <col min="2" max="2" width="22.28125" style="103" customWidth="1"/>
    <col min="3" max="3" width="21.7109375" style="103" customWidth="1"/>
    <col min="4" max="16384" width="11.7109375" style="1" customWidth="1"/>
  </cols>
  <sheetData>
    <row r="1" spans="1:3" ht="17.25" customHeight="1">
      <c r="A1" s="34"/>
      <c r="B1" s="94" t="s">
        <v>119</v>
      </c>
      <c r="C1" s="94" t="s">
        <v>146</v>
      </c>
    </row>
    <row r="2" spans="1:3" ht="17.25" customHeight="1">
      <c r="A2" s="5"/>
      <c r="B2" s="90" t="s">
        <v>110</v>
      </c>
      <c r="C2" s="90" t="s">
        <v>151</v>
      </c>
    </row>
    <row r="3" spans="1:3" ht="17.25" customHeight="1">
      <c r="A3" s="5"/>
      <c r="B3" s="79"/>
      <c r="C3" s="79"/>
    </row>
    <row r="4" spans="1:4" ht="17.25" customHeight="1">
      <c r="A4" s="5" t="s">
        <v>36</v>
      </c>
      <c r="B4" s="79">
        <v>1877106</v>
      </c>
      <c r="C4" s="79">
        <v>1952106</v>
      </c>
      <c r="D4" s="127"/>
    </row>
    <row r="5" spans="1:3" ht="17.25" customHeight="1">
      <c r="A5" s="32" t="s">
        <v>85</v>
      </c>
      <c r="B5" s="97">
        <v>2113561</v>
      </c>
      <c r="C5" s="97">
        <v>2185000</v>
      </c>
    </row>
    <row r="6" spans="1:3" s="3" customFormat="1" ht="17.25" customHeight="1">
      <c r="A6" s="36" t="s">
        <v>41</v>
      </c>
      <c r="B6" s="85">
        <f>+B5+B4</f>
        <v>3990667</v>
      </c>
      <c r="C6" s="85">
        <f>+C5+C4</f>
        <v>4137106</v>
      </c>
    </row>
    <row r="7" spans="1:3" ht="17.25" customHeight="1">
      <c r="A7" s="5"/>
      <c r="B7" s="99"/>
      <c r="C7" s="99"/>
    </row>
    <row r="8" spans="1:3" ht="17.25" customHeight="1">
      <c r="A8" s="5" t="s">
        <v>37</v>
      </c>
      <c r="B8" s="85">
        <v>3895000</v>
      </c>
      <c r="C8" s="85">
        <v>3764000</v>
      </c>
    </row>
    <row r="9" spans="1:7" ht="17.25" customHeight="1">
      <c r="A9" s="5" t="s">
        <v>38</v>
      </c>
      <c r="B9" s="98">
        <v>410000</v>
      </c>
      <c r="C9" s="98">
        <v>386000</v>
      </c>
      <c r="G9" s="24"/>
    </row>
    <row r="10" spans="1:3" ht="17.25" customHeight="1">
      <c r="A10" s="5" t="s">
        <v>43</v>
      </c>
      <c r="B10" s="98">
        <v>18000</v>
      </c>
      <c r="C10" s="98">
        <v>17000</v>
      </c>
    </row>
    <row r="11" spans="1:3" ht="17.25" customHeight="1">
      <c r="A11" s="5" t="s">
        <v>42</v>
      </c>
      <c r="B11" s="85">
        <v>207000</v>
      </c>
      <c r="C11" s="85">
        <v>210800</v>
      </c>
    </row>
    <row r="12" spans="1:3" ht="17.25" customHeight="1">
      <c r="A12" s="5" t="s">
        <v>39</v>
      </c>
      <c r="B12" s="74">
        <v>220000</v>
      </c>
      <c r="C12" s="74">
        <v>205000</v>
      </c>
    </row>
    <row r="13" spans="1:3" s="3" customFormat="1" ht="17.25" customHeight="1">
      <c r="A13" s="36" t="s">
        <v>83</v>
      </c>
      <c r="B13" s="73">
        <f>SUM(B8:B12)</f>
        <v>4750000</v>
      </c>
      <c r="C13" s="73">
        <f>SUM(C8:C12)</f>
        <v>4582800</v>
      </c>
    </row>
    <row r="14" spans="1:3" ht="17.25" customHeight="1">
      <c r="A14" s="5"/>
      <c r="B14" s="79"/>
      <c r="C14" s="79"/>
    </row>
    <row r="15" spans="1:3" ht="17.25" customHeight="1">
      <c r="A15" s="87" t="s">
        <v>117</v>
      </c>
      <c r="B15" s="85">
        <v>24000</v>
      </c>
      <c r="C15" s="85">
        <v>10000</v>
      </c>
    </row>
    <row r="16" spans="1:3" ht="17.25" customHeight="1">
      <c r="A16" s="87" t="s">
        <v>152</v>
      </c>
      <c r="B16" s="85">
        <v>0</v>
      </c>
      <c r="C16" s="85">
        <v>160000</v>
      </c>
    </row>
    <row r="17" spans="1:3" ht="17.25" customHeight="1">
      <c r="A17" s="87" t="s">
        <v>123</v>
      </c>
      <c r="B17" s="85">
        <v>72000</v>
      </c>
      <c r="C17" s="85">
        <v>73000</v>
      </c>
    </row>
    <row r="18" spans="1:3" ht="17.25" customHeight="1">
      <c r="A18" s="87" t="s">
        <v>103</v>
      </c>
      <c r="B18" s="74">
        <v>455000</v>
      </c>
      <c r="C18" s="74">
        <v>455000</v>
      </c>
    </row>
    <row r="19" spans="1:3" s="3" customFormat="1" ht="17.25" customHeight="1">
      <c r="A19" s="36" t="s">
        <v>86</v>
      </c>
      <c r="B19" s="75">
        <f>SUM(B15:B18)</f>
        <v>551000</v>
      </c>
      <c r="C19" s="75">
        <f>SUM(C15:C18)</f>
        <v>698000</v>
      </c>
    </row>
    <row r="20" spans="1:3" s="3" customFormat="1" ht="12" customHeight="1">
      <c r="A20" s="36"/>
      <c r="B20" s="100"/>
      <c r="C20" s="100"/>
    </row>
    <row r="21" spans="1:3" s="3" customFormat="1" ht="16.5" customHeight="1">
      <c r="A21" s="87" t="s">
        <v>99</v>
      </c>
      <c r="B21" s="85">
        <v>610000</v>
      </c>
      <c r="C21" s="85">
        <v>590000</v>
      </c>
    </row>
    <row r="22" spans="1:3" s="3" customFormat="1" ht="16.5" customHeight="1">
      <c r="A22" s="87" t="s">
        <v>106</v>
      </c>
      <c r="B22" s="74">
        <v>134000</v>
      </c>
      <c r="C22" s="74">
        <v>100000</v>
      </c>
    </row>
    <row r="23" spans="1:3" s="3" customFormat="1" ht="17.25" customHeight="1">
      <c r="A23" s="36" t="s">
        <v>104</v>
      </c>
      <c r="B23" s="75">
        <f>+B22+B21</f>
        <v>744000</v>
      </c>
      <c r="C23" s="75">
        <f>+C22+C21</f>
        <v>690000</v>
      </c>
    </row>
    <row r="24" spans="1:3" s="3" customFormat="1" ht="8.25" customHeight="1">
      <c r="A24" s="36"/>
      <c r="B24" s="101"/>
      <c r="C24" s="101"/>
    </row>
    <row r="25" spans="1:3" s="3" customFormat="1" ht="17.25" customHeight="1">
      <c r="A25" s="38" t="s">
        <v>66</v>
      </c>
      <c r="B25" s="76">
        <f>+B23+B19+B13+B6</f>
        <v>10035667</v>
      </c>
      <c r="C25" s="76">
        <f>+C23+C19+C13+C6</f>
        <v>10107906</v>
      </c>
    </row>
    <row r="26" spans="1:3" s="3" customFormat="1" ht="12.75" customHeight="1">
      <c r="A26" s="37"/>
      <c r="B26" s="101"/>
      <c r="C26" s="101"/>
    </row>
    <row r="27" spans="1:3" s="3" customFormat="1" ht="18.75" customHeight="1">
      <c r="A27" s="38" t="s">
        <v>60</v>
      </c>
      <c r="B27" s="76">
        <f>+'By Department'!C43</f>
        <v>10035668</v>
      </c>
      <c r="C27" s="76">
        <f>+'By Department'!D43</f>
        <v>10107906</v>
      </c>
    </row>
    <row r="28" spans="1:3" s="3" customFormat="1" ht="9" customHeight="1">
      <c r="A28" s="37"/>
      <c r="B28" s="101"/>
      <c r="C28" s="101"/>
    </row>
    <row r="29" spans="2:3" s="24" customFormat="1" ht="15.75" customHeight="1">
      <c r="B29" s="102"/>
      <c r="C29" s="102"/>
    </row>
    <row r="30" ht="12.75">
      <c r="A30" s="39"/>
    </row>
    <row r="31" ht="12.75">
      <c r="G31" s="125"/>
    </row>
  </sheetData>
  <sheetProtection/>
  <printOptions horizontalCentered="1"/>
  <pageMargins left="0.46" right="0.48" top="2.34" bottom="0.77" header="0.52" footer="0.5"/>
  <pageSetup horizontalDpi="600" verticalDpi="600" orientation="portrait" r:id="rId1"/>
  <headerFooter alignWithMargins="0">
    <oddHeader>&amp;C&amp;"Arial,Bold"&amp;16
WARREN COUNTY COMMUNITY COLLEGE: 
FY16 PROPOSED BUDGET
&amp;RExhibit CFA-4</oddHeader>
    <oddFooter>&amp;C
Page 1&amp;R&amp;D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D34"/>
  <sheetViews>
    <sheetView zoomScaleSheetLayoutView="100" zoomScalePageLayoutView="0" workbookViewId="0" topLeftCell="A1">
      <selection activeCell="B14" sqref="B14"/>
    </sheetView>
  </sheetViews>
  <sheetFormatPr defaultColWidth="9.140625" defaultRowHeight="18" customHeight="1"/>
  <cols>
    <col min="1" max="1" width="18.7109375" style="26" customWidth="1"/>
    <col min="2" max="2" width="26.28125" style="7" customWidth="1"/>
    <col min="3" max="4" width="13.8515625" style="7" customWidth="1"/>
    <col min="5" max="16384" width="9.140625" style="7" customWidth="1"/>
  </cols>
  <sheetData>
    <row r="1" spans="1:4" ht="18" customHeight="1">
      <c r="A1" s="177" t="s">
        <v>284</v>
      </c>
      <c r="B1" s="178"/>
      <c r="C1" s="178"/>
      <c r="D1" s="179"/>
    </row>
    <row r="2" spans="1:4" ht="18" customHeight="1">
      <c r="A2" s="49"/>
      <c r="B2" s="158"/>
      <c r="C2" s="94" t="s">
        <v>119</v>
      </c>
      <c r="D2" s="94" t="s">
        <v>146</v>
      </c>
    </row>
    <row r="3" spans="1:4" ht="18" customHeight="1">
      <c r="A3" s="51"/>
      <c r="B3" s="72" t="s">
        <v>0</v>
      </c>
      <c r="C3" s="90" t="s">
        <v>110</v>
      </c>
      <c r="D3" s="90" t="s">
        <v>151</v>
      </c>
    </row>
    <row r="4" spans="1:4" ht="18" customHeight="1">
      <c r="A4" s="52" t="s">
        <v>285</v>
      </c>
      <c r="B4" s="22" t="s">
        <v>77</v>
      </c>
      <c r="C4" s="55">
        <v>41616</v>
      </c>
      <c r="D4" s="55">
        <v>41616</v>
      </c>
    </row>
    <row r="5" spans="1:4" ht="18" customHeight="1">
      <c r="A5" s="52" t="s">
        <v>286</v>
      </c>
      <c r="B5" s="22" t="s">
        <v>5</v>
      </c>
      <c r="C5" s="55">
        <v>18000</v>
      </c>
      <c r="D5" s="55">
        <v>18000</v>
      </c>
    </row>
    <row r="6" spans="1:4" ht="18" customHeight="1">
      <c r="A6" s="52" t="s">
        <v>287</v>
      </c>
      <c r="B6" s="22" t="s">
        <v>7</v>
      </c>
      <c r="C6" s="55">
        <v>2705</v>
      </c>
      <c r="D6" s="55">
        <v>3400</v>
      </c>
    </row>
    <row r="7" spans="1:4" ht="18" customHeight="1">
      <c r="A7" s="52" t="s">
        <v>292</v>
      </c>
      <c r="B7" s="43" t="s">
        <v>114</v>
      </c>
      <c r="C7" s="57">
        <v>1200</v>
      </c>
      <c r="D7" s="57">
        <v>1200</v>
      </c>
    </row>
    <row r="8" spans="1:4" ht="18" customHeight="1">
      <c r="A8" s="52" t="s">
        <v>288</v>
      </c>
      <c r="B8" s="22" t="s">
        <v>8</v>
      </c>
      <c r="C8" s="55">
        <v>6200</v>
      </c>
      <c r="D8" s="55">
        <v>5000</v>
      </c>
    </row>
    <row r="9" spans="1:4" ht="18" customHeight="1">
      <c r="A9" s="52" t="s">
        <v>289</v>
      </c>
      <c r="B9" s="22" t="s">
        <v>9</v>
      </c>
      <c r="C9" s="55">
        <v>3500</v>
      </c>
      <c r="D9" s="55">
        <v>3500</v>
      </c>
    </row>
    <row r="10" spans="1:4" ht="18" customHeight="1">
      <c r="A10" s="52" t="s">
        <v>291</v>
      </c>
      <c r="B10" s="22" t="s">
        <v>81</v>
      </c>
      <c r="C10" s="55">
        <v>4500</v>
      </c>
      <c r="D10" s="55">
        <v>3000</v>
      </c>
    </row>
    <row r="11" spans="1:4" ht="18" customHeight="1">
      <c r="A11" s="52" t="s">
        <v>293</v>
      </c>
      <c r="B11" s="43" t="s">
        <v>20</v>
      </c>
      <c r="C11" s="57">
        <v>300</v>
      </c>
      <c r="D11" s="57">
        <v>300</v>
      </c>
    </row>
    <row r="12" spans="1:4" ht="18" customHeight="1">
      <c r="A12" s="52" t="s">
        <v>290</v>
      </c>
      <c r="B12" s="22" t="s">
        <v>79</v>
      </c>
      <c r="C12" s="70">
        <v>56000</v>
      </c>
      <c r="D12" s="70">
        <v>56000</v>
      </c>
    </row>
    <row r="13" spans="1:4" ht="18" customHeight="1">
      <c r="A13" s="45"/>
      <c r="B13" s="28" t="s">
        <v>32</v>
      </c>
      <c r="C13" s="56">
        <f>SUM(C4:C12)</f>
        <v>134021</v>
      </c>
      <c r="D13" s="56">
        <f>SUM(D4:D12)</f>
        <v>132016</v>
      </c>
    </row>
    <row r="14" spans="2:4" ht="18" customHeight="1">
      <c r="B14" s="27"/>
      <c r="C14" s="55"/>
      <c r="D14" s="55"/>
    </row>
    <row r="15" spans="2:4" ht="18" customHeight="1">
      <c r="B15" s="27"/>
      <c r="C15" s="55"/>
      <c r="D15" s="55"/>
    </row>
    <row r="16" spans="1:4" ht="18" customHeight="1">
      <c r="A16" s="177" t="s">
        <v>294</v>
      </c>
      <c r="B16" s="178"/>
      <c r="C16" s="178"/>
      <c r="D16" s="179"/>
    </row>
    <row r="17" spans="1:4" ht="18" customHeight="1">
      <c r="A17" s="50"/>
      <c r="B17" s="41"/>
      <c r="C17" s="89" t="s">
        <v>119</v>
      </c>
      <c r="D17" s="89" t="s">
        <v>146</v>
      </c>
    </row>
    <row r="18" spans="1:4" ht="18" customHeight="1">
      <c r="A18" s="51"/>
      <c r="B18" s="28" t="s">
        <v>0</v>
      </c>
      <c r="C18" s="90" t="s">
        <v>110</v>
      </c>
      <c r="D18" s="90" t="s">
        <v>151</v>
      </c>
    </row>
    <row r="19" spans="1:4" ht="18" customHeight="1">
      <c r="A19" s="52" t="s">
        <v>297</v>
      </c>
      <c r="B19" s="43" t="s">
        <v>116</v>
      </c>
      <c r="C19" s="176">
        <v>116000</v>
      </c>
      <c r="D19" s="176">
        <v>116000</v>
      </c>
    </row>
    <row r="20" spans="1:4" ht="18" customHeight="1">
      <c r="A20" s="52" t="s">
        <v>296</v>
      </c>
      <c r="B20" s="43" t="s">
        <v>143</v>
      </c>
      <c r="C20" s="57">
        <v>45000</v>
      </c>
      <c r="D20" s="57">
        <v>45000</v>
      </c>
    </row>
    <row r="21" spans="1:4" ht="18" customHeight="1">
      <c r="A21" s="52" t="s">
        <v>295</v>
      </c>
      <c r="B21" s="43" t="s">
        <v>144</v>
      </c>
      <c r="C21" s="70">
        <v>120000</v>
      </c>
      <c r="D21" s="70">
        <v>123000</v>
      </c>
    </row>
    <row r="22" spans="1:4" ht="18" customHeight="1">
      <c r="A22" s="51"/>
      <c r="B22" s="28" t="s">
        <v>32</v>
      </c>
      <c r="C22" s="65">
        <f>SUM(C19:C21)</f>
        <v>281000</v>
      </c>
      <c r="D22" s="65">
        <f>SUM(D19:D21)</f>
        <v>284000</v>
      </c>
    </row>
    <row r="23" ht="31.5" customHeight="1"/>
    <row r="24" spans="1:4" ht="18" customHeight="1">
      <c r="A24" s="49"/>
      <c r="B24" s="46" t="s">
        <v>359</v>
      </c>
      <c r="C24" s="92"/>
      <c r="D24" s="92"/>
    </row>
    <row r="25" spans="1:4" ht="18" customHeight="1">
      <c r="A25" s="50"/>
      <c r="B25" s="41"/>
      <c r="C25" s="89" t="s">
        <v>119</v>
      </c>
      <c r="D25" s="89" t="s">
        <v>146</v>
      </c>
    </row>
    <row r="26" spans="1:4" ht="18" customHeight="1">
      <c r="A26" s="51"/>
      <c r="B26" s="28" t="s">
        <v>0</v>
      </c>
      <c r="C26" s="90" t="s">
        <v>110</v>
      </c>
      <c r="D26" s="90" t="s">
        <v>151</v>
      </c>
    </row>
    <row r="27" spans="1:4" s="22" customFormat="1" ht="18" customHeight="1">
      <c r="A27" s="52" t="s">
        <v>315</v>
      </c>
      <c r="B27" s="43" t="s">
        <v>26</v>
      </c>
      <c r="C27" s="57">
        <v>2000</v>
      </c>
      <c r="D27" s="57">
        <v>2000</v>
      </c>
    </row>
    <row r="28" spans="1:4" s="22" customFormat="1" ht="18" customHeight="1">
      <c r="A28" s="52" t="s">
        <v>314</v>
      </c>
      <c r="B28" s="43" t="s">
        <v>91</v>
      </c>
      <c r="C28" s="57">
        <v>18000</v>
      </c>
      <c r="D28" s="57">
        <v>18000</v>
      </c>
    </row>
    <row r="29" spans="1:4" s="22" customFormat="1" ht="18" customHeight="1">
      <c r="A29" s="52" t="s">
        <v>310</v>
      </c>
      <c r="B29" s="43" t="s">
        <v>20</v>
      </c>
      <c r="C29" s="57">
        <v>38000</v>
      </c>
      <c r="D29" s="57">
        <v>38000</v>
      </c>
    </row>
    <row r="30" spans="1:4" s="22" customFormat="1" ht="18" customHeight="1">
      <c r="A30" s="52" t="s">
        <v>316</v>
      </c>
      <c r="B30" s="43" t="s">
        <v>31</v>
      </c>
      <c r="C30" s="57">
        <v>65000</v>
      </c>
      <c r="D30" s="57">
        <v>80000</v>
      </c>
    </row>
    <row r="31" spans="1:4" s="22" customFormat="1" ht="18" customHeight="1">
      <c r="A31" s="52" t="s">
        <v>317</v>
      </c>
      <c r="B31" s="43" t="s">
        <v>148</v>
      </c>
      <c r="C31" s="70">
        <v>150000</v>
      </c>
      <c r="D31" s="70">
        <v>175000</v>
      </c>
    </row>
    <row r="32" spans="1:4" ht="18" customHeight="1">
      <c r="A32" s="51"/>
      <c r="B32" s="28" t="s">
        <v>32</v>
      </c>
      <c r="C32" s="65">
        <f>SUM(C27:C31)</f>
        <v>273000</v>
      </c>
      <c r="D32" s="65">
        <f>SUM(D27:D31)</f>
        <v>313000</v>
      </c>
    </row>
    <row r="33" spans="1:4" ht="18" customHeight="1">
      <c r="A33" s="93"/>
      <c r="B33" s="84"/>
      <c r="C33" s="84"/>
      <c r="D33" s="84"/>
    </row>
    <row r="34" ht="18" customHeight="1">
      <c r="B34" s="22"/>
    </row>
  </sheetData>
  <sheetProtection/>
  <mergeCells count="2">
    <mergeCell ref="A1:D1"/>
    <mergeCell ref="A16:D16"/>
  </mergeCells>
  <printOptions horizontalCentered="1"/>
  <pageMargins left="0.56" right="0.71" top="1.2" bottom="0.84" header="0.73" footer="0.56"/>
  <pageSetup firstPageNumber="1" useFirstPageNumber="1" horizontalDpi="600" verticalDpi="600" orientation="portrait" r:id="rId1"/>
  <headerFooter alignWithMargins="0">
    <oddHeader>&amp;CDEPARTMENT DETAIL</oddHeader>
    <oddFooter>&amp;CPage 10&amp;R&amp;D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D33"/>
  <sheetViews>
    <sheetView zoomScale="98" zoomScaleNormal="98" zoomScalePageLayoutView="0" workbookViewId="0" topLeftCell="A1">
      <selection activeCell="A21" sqref="A21:D33"/>
    </sheetView>
  </sheetViews>
  <sheetFormatPr defaultColWidth="9.140625" defaultRowHeight="18" customHeight="1"/>
  <cols>
    <col min="1" max="1" width="17.140625" style="26" customWidth="1"/>
    <col min="2" max="2" width="24.57421875" style="7" customWidth="1"/>
    <col min="3" max="4" width="15.00390625" style="7" customWidth="1"/>
    <col min="5" max="16384" width="9.140625" style="7" customWidth="1"/>
  </cols>
  <sheetData>
    <row r="1" spans="1:4" ht="18" customHeight="1">
      <c r="A1" s="177" t="s">
        <v>265</v>
      </c>
      <c r="B1" s="178"/>
      <c r="C1" s="178"/>
      <c r="D1" s="179"/>
    </row>
    <row r="2" spans="1:4" ht="18" customHeight="1">
      <c r="A2" s="13"/>
      <c r="B2" s="41"/>
      <c r="C2" s="89" t="s">
        <v>119</v>
      </c>
      <c r="D2" s="89" t="s">
        <v>146</v>
      </c>
    </row>
    <row r="3" spans="1:4" ht="18" customHeight="1">
      <c r="A3" s="45"/>
      <c r="B3" s="28" t="s">
        <v>0</v>
      </c>
      <c r="C3" s="90" t="s">
        <v>110</v>
      </c>
      <c r="D3" s="90" t="s">
        <v>151</v>
      </c>
    </row>
    <row r="4" spans="1:4" s="22" customFormat="1" ht="18" customHeight="1">
      <c r="A4" s="52" t="s">
        <v>267</v>
      </c>
      <c r="B4" s="22" t="s">
        <v>4</v>
      </c>
      <c r="C4" s="53">
        <v>83842</v>
      </c>
      <c r="D4" s="53">
        <v>83842</v>
      </c>
    </row>
    <row r="5" spans="1:4" s="22" customFormat="1" ht="18" customHeight="1">
      <c r="A5" s="52" t="s">
        <v>268</v>
      </c>
      <c r="B5" s="22" t="s">
        <v>97</v>
      </c>
      <c r="C5" s="53">
        <v>1500</v>
      </c>
      <c r="D5" s="53">
        <v>1500</v>
      </c>
    </row>
    <row r="6" spans="1:4" s="22" customFormat="1" ht="18" customHeight="1">
      <c r="A6" s="52" t="s">
        <v>269</v>
      </c>
      <c r="B6" s="43" t="s">
        <v>7</v>
      </c>
      <c r="C6" s="57">
        <v>18000</v>
      </c>
      <c r="D6" s="57">
        <v>18000</v>
      </c>
    </row>
    <row r="7" spans="1:4" s="22" customFormat="1" ht="18" customHeight="1">
      <c r="A7" s="52" t="s">
        <v>277</v>
      </c>
      <c r="B7" s="43" t="s">
        <v>18</v>
      </c>
      <c r="C7" s="57">
        <v>35000</v>
      </c>
      <c r="D7" s="57">
        <v>35000</v>
      </c>
    </row>
    <row r="8" spans="1:4" s="22" customFormat="1" ht="18" customHeight="1">
      <c r="A8" s="52" t="s">
        <v>278</v>
      </c>
      <c r="B8" s="22" t="s">
        <v>92</v>
      </c>
      <c r="C8" s="53">
        <v>500</v>
      </c>
      <c r="D8" s="53">
        <v>500</v>
      </c>
    </row>
    <row r="9" spans="1:4" s="22" customFormat="1" ht="18" customHeight="1">
      <c r="A9" s="52" t="s">
        <v>270</v>
      </c>
      <c r="B9" s="43" t="s">
        <v>65</v>
      </c>
      <c r="C9" s="57">
        <v>5000</v>
      </c>
      <c r="D9" s="57">
        <v>5500</v>
      </c>
    </row>
    <row r="10" spans="1:4" s="22" customFormat="1" ht="18" customHeight="1">
      <c r="A10" s="52" t="s">
        <v>271</v>
      </c>
      <c r="B10" s="43" t="s">
        <v>102</v>
      </c>
      <c r="C10" s="104">
        <v>5000</v>
      </c>
      <c r="D10" s="104">
        <v>5000</v>
      </c>
    </row>
    <row r="11" spans="1:4" s="22" customFormat="1" ht="18" customHeight="1">
      <c r="A11" s="52" t="s">
        <v>273</v>
      </c>
      <c r="B11" s="43" t="s">
        <v>274</v>
      </c>
      <c r="C11" s="55">
        <v>95000</v>
      </c>
      <c r="D11" s="55">
        <v>95000</v>
      </c>
    </row>
    <row r="12" spans="1:4" s="22" customFormat="1" ht="18" customHeight="1">
      <c r="A12" s="52" t="s">
        <v>272</v>
      </c>
      <c r="B12" s="43" t="s">
        <v>275</v>
      </c>
      <c r="C12" s="104">
        <v>200000</v>
      </c>
      <c r="D12" s="104">
        <v>150000</v>
      </c>
    </row>
    <row r="13" spans="1:4" s="22" customFormat="1" ht="18" customHeight="1">
      <c r="A13" s="52" t="s">
        <v>280</v>
      </c>
      <c r="B13" s="43" t="s">
        <v>71</v>
      </c>
      <c r="C13" s="57">
        <v>41000</v>
      </c>
      <c r="D13" s="57">
        <v>41000</v>
      </c>
    </row>
    <row r="14" spans="1:4" s="22" customFormat="1" ht="18" customHeight="1">
      <c r="A14" s="52" t="s">
        <v>279</v>
      </c>
      <c r="B14" s="43" t="s">
        <v>100</v>
      </c>
      <c r="C14" s="57">
        <v>16000</v>
      </c>
      <c r="D14" s="57">
        <v>16000</v>
      </c>
    </row>
    <row r="15" spans="1:4" s="22" customFormat="1" ht="18" customHeight="1">
      <c r="A15" s="52" t="s">
        <v>281</v>
      </c>
      <c r="B15" s="22" t="s">
        <v>25</v>
      </c>
      <c r="C15" s="55">
        <v>20000</v>
      </c>
      <c r="D15" s="55">
        <v>20000</v>
      </c>
    </row>
    <row r="16" spans="1:4" s="22" customFormat="1" ht="18" customHeight="1">
      <c r="A16" s="52" t="s">
        <v>282</v>
      </c>
      <c r="B16" s="43" t="s">
        <v>283</v>
      </c>
      <c r="C16" s="57">
        <v>32000</v>
      </c>
      <c r="D16" s="57">
        <v>32000</v>
      </c>
    </row>
    <row r="17" spans="1:4" s="22" customFormat="1" ht="18" customHeight="1">
      <c r="A17" s="52" t="s">
        <v>276</v>
      </c>
      <c r="B17" s="22" t="s">
        <v>62</v>
      </c>
      <c r="C17" s="70">
        <v>32000</v>
      </c>
      <c r="D17" s="70">
        <v>35000</v>
      </c>
    </row>
    <row r="18" spans="1:4" ht="18" customHeight="1">
      <c r="A18" s="45"/>
      <c r="B18" s="28" t="s">
        <v>32</v>
      </c>
      <c r="C18" s="54">
        <f>SUM(C4:C17)</f>
        <v>584842</v>
      </c>
      <c r="D18" s="54">
        <f>SUM(D4:D17)</f>
        <v>538342</v>
      </c>
    </row>
    <row r="19" ht="17.25" customHeight="1">
      <c r="B19" s="22"/>
    </row>
    <row r="20" spans="1:4" ht="18" customHeight="1">
      <c r="A20" s="177" t="s">
        <v>266</v>
      </c>
      <c r="B20" s="178"/>
      <c r="C20" s="178"/>
      <c r="D20" s="179"/>
    </row>
    <row r="21" spans="1:4" ht="18" customHeight="1">
      <c r="A21" s="44"/>
      <c r="B21" s="134"/>
      <c r="C21" s="94" t="s">
        <v>119</v>
      </c>
      <c r="D21" s="94" t="s">
        <v>146</v>
      </c>
    </row>
    <row r="22" spans="1:4" ht="18" customHeight="1">
      <c r="A22" s="45"/>
      <c r="B22" s="28" t="s">
        <v>0</v>
      </c>
      <c r="C22" s="90" t="s">
        <v>110</v>
      </c>
      <c r="D22" s="90" t="s">
        <v>151</v>
      </c>
    </row>
    <row r="23" spans="1:4" s="22" customFormat="1" ht="18" customHeight="1">
      <c r="A23" s="52" t="s">
        <v>259</v>
      </c>
      <c r="B23" s="22" t="s">
        <v>14</v>
      </c>
      <c r="C23" s="113">
        <v>335000</v>
      </c>
      <c r="D23" s="113">
        <v>310000</v>
      </c>
    </row>
    <row r="24" spans="1:4" s="22" customFormat="1" ht="18" customHeight="1">
      <c r="A24" s="52" t="s">
        <v>260</v>
      </c>
      <c r="B24" s="43" t="s">
        <v>261</v>
      </c>
      <c r="C24" s="55">
        <v>82000</v>
      </c>
      <c r="D24" s="55">
        <v>83000</v>
      </c>
    </row>
    <row r="25" spans="1:4" s="22" customFormat="1" ht="18" customHeight="1">
      <c r="A25" s="52" t="s">
        <v>262</v>
      </c>
      <c r="B25" s="22" t="s">
        <v>15</v>
      </c>
      <c r="C25" s="55">
        <v>52000</v>
      </c>
      <c r="D25" s="55">
        <v>57000</v>
      </c>
    </row>
    <row r="26" spans="1:4" s="22" customFormat="1" ht="18" customHeight="1">
      <c r="A26" s="52" t="s">
        <v>263</v>
      </c>
      <c r="B26" s="22" t="s">
        <v>16</v>
      </c>
      <c r="C26" s="55">
        <v>17200</v>
      </c>
      <c r="D26" s="55">
        <v>16000</v>
      </c>
    </row>
    <row r="27" spans="1:4" s="22" customFormat="1" ht="18" customHeight="1">
      <c r="A27" s="52" t="s">
        <v>264</v>
      </c>
      <c r="B27" s="22" t="s">
        <v>17</v>
      </c>
      <c r="C27" s="112">
        <v>34000</v>
      </c>
      <c r="D27" s="112">
        <v>36000</v>
      </c>
    </row>
    <row r="28" spans="1:4" ht="18" customHeight="1">
      <c r="A28" s="45"/>
      <c r="B28" s="28" t="s">
        <v>32</v>
      </c>
      <c r="C28" s="114">
        <f>SUM(C23:C27)</f>
        <v>520200</v>
      </c>
      <c r="D28" s="114">
        <f>SUM(D23:D27)</f>
        <v>502000</v>
      </c>
    </row>
    <row r="29" ht="19.5" customHeight="1"/>
    <row r="30" spans="1:4" ht="18" customHeight="1">
      <c r="A30" s="177" t="s">
        <v>311</v>
      </c>
      <c r="B30" s="178"/>
      <c r="C30" s="178"/>
      <c r="D30" s="179"/>
    </row>
    <row r="31" spans="1:4" ht="18" customHeight="1">
      <c r="A31" s="44"/>
      <c r="B31" s="134"/>
      <c r="C31" s="94" t="s">
        <v>119</v>
      </c>
      <c r="D31" s="94" t="s">
        <v>146</v>
      </c>
    </row>
    <row r="32" spans="1:4" ht="18" customHeight="1">
      <c r="A32" s="45"/>
      <c r="B32" s="28" t="s">
        <v>0</v>
      </c>
      <c r="C32" s="90" t="s">
        <v>110</v>
      </c>
      <c r="D32" s="90" t="s">
        <v>151</v>
      </c>
    </row>
    <row r="33" spans="1:4" ht="18" customHeight="1">
      <c r="A33" s="151" t="s">
        <v>312</v>
      </c>
      <c r="B33" s="152" t="s">
        <v>313</v>
      </c>
      <c r="C33" s="174">
        <v>40000</v>
      </c>
      <c r="D33" s="174">
        <v>29000</v>
      </c>
    </row>
  </sheetData>
  <sheetProtection/>
  <mergeCells count="3">
    <mergeCell ref="A20:D20"/>
    <mergeCell ref="A1:D1"/>
    <mergeCell ref="A30:D30"/>
  </mergeCells>
  <printOptions horizontalCentered="1"/>
  <pageMargins left="0.56" right="0.71" top="0.81" bottom="0.24" header="0.57" footer="0.55"/>
  <pageSetup firstPageNumber="1" useFirstPageNumber="1" horizontalDpi="600" verticalDpi="600" orientation="portrait" r:id="rId1"/>
  <headerFooter alignWithMargins="0">
    <oddHeader>&amp;CDEPARTMENT DETAIL</oddHeader>
    <oddFooter>&amp;CPage 11&amp;R&amp;D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E46"/>
  <sheetViews>
    <sheetView zoomScalePageLayoutView="0" workbookViewId="0" topLeftCell="A24">
      <selection activeCell="B12" sqref="B12"/>
    </sheetView>
  </sheetViews>
  <sheetFormatPr defaultColWidth="12.421875" defaultRowHeight="18.75" customHeight="1"/>
  <cols>
    <col min="1" max="1" width="9.140625" style="4" customWidth="1"/>
    <col min="2" max="2" width="26.7109375" style="0" customWidth="1"/>
    <col min="3" max="3" width="22.57421875" style="0" customWidth="1"/>
    <col min="4" max="4" width="21.421875" style="0" customWidth="1"/>
  </cols>
  <sheetData>
    <row r="2" spans="1:4" s="2" customFormat="1" ht="15" customHeight="1">
      <c r="A2" s="12"/>
      <c r="B2" s="95"/>
      <c r="C2" s="94" t="s">
        <v>119</v>
      </c>
      <c r="D2" s="94" t="s">
        <v>147</v>
      </c>
    </row>
    <row r="3" spans="1:4" s="3" customFormat="1" ht="15" customHeight="1">
      <c r="A3" s="14" t="s">
        <v>45</v>
      </c>
      <c r="B3" s="96" t="s">
        <v>44</v>
      </c>
      <c r="C3" s="90" t="s">
        <v>110</v>
      </c>
      <c r="D3" s="90" t="s">
        <v>151</v>
      </c>
    </row>
    <row r="4" spans="1:4" s="8" customFormat="1" ht="15" customHeight="1">
      <c r="A4" s="30" t="s">
        <v>58</v>
      </c>
      <c r="B4" s="7"/>
      <c r="C4" s="16"/>
      <c r="D4" s="16"/>
    </row>
    <row r="5" spans="1:5" s="8" customFormat="1" ht="15" customHeight="1">
      <c r="A5" s="23">
        <v>127</v>
      </c>
      <c r="B5" s="24" t="s">
        <v>78</v>
      </c>
      <c r="C5" s="25">
        <f>+'Pres 125 Advance 126 Res 127'!C34</f>
        <v>72273</v>
      </c>
      <c r="D5" s="25">
        <f>+'Pres 125 Advance 126 Res 127'!D34</f>
        <v>93250</v>
      </c>
      <c r="E5" s="126"/>
    </row>
    <row r="6" spans="1:5" ht="15" customHeight="1">
      <c r="A6" s="11">
        <v>128</v>
      </c>
      <c r="B6" s="1" t="s">
        <v>49</v>
      </c>
      <c r="C6" s="17">
        <f>'Ac Ad 128 Admin 129 and HR 130 '!C7</f>
        <v>140366</v>
      </c>
      <c r="D6" s="17">
        <f>'Ac Ad 128 Admin 129 and HR 130 '!D7</f>
        <v>140346</v>
      </c>
      <c r="E6" s="126"/>
    </row>
    <row r="7" spans="1:5" ht="15" customHeight="1">
      <c r="A7" s="11">
        <v>141</v>
      </c>
      <c r="B7" s="108" t="s">
        <v>50</v>
      </c>
      <c r="C7" s="17">
        <f>+'142 Nurs. 144 Oth Ins 145 ISC'!C14</f>
        <v>2469600</v>
      </c>
      <c r="D7" s="17">
        <f>+'142 Nurs. 144 Oth Ins 145 ISC'!D14</f>
        <v>2469000</v>
      </c>
      <c r="E7" s="126"/>
    </row>
    <row r="8" spans="1:5" ht="15" customHeight="1">
      <c r="A8" s="11">
        <v>142</v>
      </c>
      <c r="B8" s="108" t="s">
        <v>136</v>
      </c>
      <c r="C8" s="17">
        <f>+'142 Nurs. 144 Oth Ins 145 ISC'!C27</f>
        <v>326750</v>
      </c>
      <c r="D8" s="17">
        <f>+'142 Nurs. 144 Oth Ins 145 ISC'!D27</f>
        <v>334143</v>
      </c>
      <c r="E8" s="126"/>
    </row>
    <row r="9" spans="1:5" ht="15" customHeight="1">
      <c r="A9" s="11">
        <v>144</v>
      </c>
      <c r="B9" s="24" t="s">
        <v>137</v>
      </c>
      <c r="C9" s="17">
        <f>+'142 Nurs. 144 Oth Ins 145 ISC'!C43</f>
        <v>157605</v>
      </c>
      <c r="D9" s="17">
        <f>+'142 Nurs. 144 Oth Ins 145 ISC'!D43</f>
        <v>164605</v>
      </c>
      <c r="E9" s="126"/>
    </row>
    <row r="10" spans="1:5" ht="15" customHeight="1">
      <c r="A10" s="11">
        <v>145</v>
      </c>
      <c r="B10" s="1" t="s">
        <v>72</v>
      </c>
      <c r="C10" s="17">
        <f>+'145 ISC Con Ed 155 CE Ins 156'!C9</f>
        <v>126136</v>
      </c>
      <c r="D10" s="17">
        <f>+'145 ISC Con Ed 155 CE Ins 156'!D9</f>
        <v>127636</v>
      </c>
      <c r="E10" s="126"/>
    </row>
    <row r="11" spans="1:5" ht="15" customHeight="1">
      <c r="A11" s="11">
        <v>155</v>
      </c>
      <c r="B11" s="24" t="s">
        <v>358</v>
      </c>
      <c r="C11" s="17">
        <f>+'145 ISC Con Ed 155 CE Ins 156'!C26</f>
        <v>420563</v>
      </c>
      <c r="D11" s="17">
        <f>+'145 ISC Con Ed 155 CE Ins 156'!D26</f>
        <v>428563</v>
      </c>
      <c r="E11" s="126"/>
    </row>
    <row r="12" spans="1:5" ht="15" customHeight="1">
      <c r="A12" s="11">
        <v>156</v>
      </c>
      <c r="B12" s="108" t="s">
        <v>153</v>
      </c>
      <c r="C12" s="17">
        <f>+'145 ISC Con Ed 155 CE Ins 156'!C35</f>
        <v>284000</v>
      </c>
      <c r="D12" s="17">
        <f>+'145 ISC Con Ed 155 CE Ins 156'!D35</f>
        <v>265000</v>
      </c>
      <c r="E12" s="126"/>
    </row>
    <row r="13" spans="1:5" ht="15" customHeight="1">
      <c r="A13" s="11">
        <v>173</v>
      </c>
      <c r="B13" s="1" t="s">
        <v>51</v>
      </c>
      <c r="C13" s="18">
        <f>+'Ins 184 Misc 185'!C13</f>
        <v>134021</v>
      </c>
      <c r="D13" s="18">
        <f>+'Ins 184 Misc 185'!D13</f>
        <v>132016</v>
      </c>
      <c r="E13" s="126"/>
    </row>
    <row r="14" spans="1:5" s="2" customFormat="1" ht="15" customHeight="1">
      <c r="A14" s="31" t="s">
        <v>55</v>
      </c>
      <c r="B14" s="3"/>
      <c r="C14" s="19">
        <f>SUM(C5:C13)</f>
        <v>4131314</v>
      </c>
      <c r="D14" s="19">
        <f>SUM(D5:D13)</f>
        <v>4154559</v>
      </c>
      <c r="E14" s="126"/>
    </row>
    <row r="15" spans="1:5" ht="10.5" customHeight="1">
      <c r="A15" s="11"/>
      <c r="B15" s="1"/>
      <c r="C15" s="17"/>
      <c r="D15" s="17"/>
      <c r="E15" s="126"/>
    </row>
    <row r="16" spans="1:5" s="8" customFormat="1" ht="15" customHeight="1">
      <c r="A16" s="30" t="s">
        <v>56</v>
      </c>
      <c r="B16" s="7"/>
      <c r="C16" s="16"/>
      <c r="D16" s="16"/>
      <c r="E16" s="126"/>
    </row>
    <row r="17" spans="1:5" ht="15" customHeight="1">
      <c r="A17" s="11">
        <v>132</v>
      </c>
      <c r="B17" s="1" t="s">
        <v>48</v>
      </c>
      <c r="C17" s="17">
        <f>+' Payroll 131 IT 132 '!C21</f>
        <v>638073</v>
      </c>
      <c r="D17" s="17">
        <f>+' Payroll 131 IT 132 '!D21</f>
        <v>655249</v>
      </c>
      <c r="E17" s="126"/>
    </row>
    <row r="18" spans="1:5" ht="15" customHeight="1">
      <c r="A18" s="11">
        <v>133</v>
      </c>
      <c r="B18" s="1" t="s">
        <v>74</v>
      </c>
      <c r="C18" s="17">
        <f>+'Stu 133, 134, 137, 138'!C15</f>
        <v>420453</v>
      </c>
      <c r="D18" s="17">
        <f>+'Stu 133, 134, 137, 138'!D15</f>
        <v>442953</v>
      </c>
      <c r="E18" s="126"/>
    </row>
    <row r="19" spans="1:5" ht="15" customHeight="1">
      <c r="A19" s="11">
        <v>134</v>
      </c>
      <c r="B19" s="1" t="s">
        <v>89</v>
      </c>
      <c r="C19" s="25">
        <f>+'Stu 133, 134, 137, 138'!C25</f>
        <v>155611</v>
      </c>
      <c r="D19" s="25">
        <f>+'Stu 133, 134, 137, 138'!D25</f>
        <v>156640</v>
      </c>
      <c r="E19" s="126"/>
    </row>
    <row r="20" spans="1:5" ht="15" customHeight="1">
      <c r="A20" s="11">
        <v>135</v>
      </c>
      <c r="B20" s="108" t="s">
        <v>154</v>
      </c>
      <c r="C20" s="25">
        <f>+'Schol 135 Fin 139'!C8</f>
        <v>127000</v>
      </c>
      <c r="D20" s="25">
        <f>+'Schol 135 Fin 139'!D8</f>
        <v>127000</v>
      </c>
      <c r="E20" s="126"/>
    </row>
    <row r="21" spans="1:5" ht="15" customHeight="1">
      <c r="A21" s="11">
        <v>137</v>
      </c>
      <c r="B21" s="108" t="s">
        <v>135</v>
      </c>
      <c r="C21" s="25">
        <f>+'Stu 133, 134, 137, 138'!C30</f>
        <v>23000</v>
      </c>
      <c r="D21" s="25">
        <f>+'Stu 133, 134, 137, 138'!D30</f>
        <v>19000</v>
      </c>
      <c r="E21" s="126"/>
    </row>
    <row r="22" spans="1:5" ht="15" customHeight="1">
      <c r="A22" s="11">
        <v>138</v>
      </c>
      <c r="B22" s="39" t="s">
        <v>128</v>
      </c>
      <c r="C22" s="18">
        <f>+'Stu 133, 134, 137, 138'!C37</f>
        <v>78000</v>
      </c>
      <c r="D22" s="18">
        <f>+'Stu 133, 134, 137, 138'!D37</f>
        <v>74000</v>
      </c>
      <c r="E22" s="126"/>
    </row>
    <row r="23" spans="1:5" s="10" customFormat="1" ht="15" customHeight="1">
      <c r="A23" s="31" t="s">
        <v>55</v>
      </c>
      <c r="B23" s="9"/>
      <c r="C23" s="20">
        <f>SUM(C17:C22)</f>
        <v>1442137</v>
      </c>
      <c r="D23" s="20">
        <f>SUM(D17:D22)</f>
        <v>1474842</v>
      </c>
      <c r="E23" s="126"/>
    </row>
    <row r="24" spans="1:5" s="8" customFormat="1" ht="12.75" customHeight="1">
      <c r="A24" s="13"/>
      <c r="B24" s="7"/>
      <c r="C24" s="16"/>
      <c r="D24" s="16"/>
      <c r="E24" s="126"/>
    </row>
    <row r="25" spans="1:5" s="8" customFormat="1" ht="15" customHeight="1">
      <c r="A25" s="30" t="s">
        <v>57</v>
      </c>
      <c r="B25" s="7"/>
      <c r="C25" s="16"/>
      <c r="D25" s="16"/>
      <c r="E25" s="126"/>
    </row>
    <row r="26" spans="1:5" ht="15" customHeight="1">
      <c r="A26" s="11">
        <v>125</v>
      </c>
      <c r="B26" s="1" t="s">
        <v>46</v>
      </c>
      <c r="C26" s="17">
        <f>'Pres 125 Advance 126 Res 127'!C9</f>
        <v>190460</v>
      </c>
      <c r="D26" s="17">
        <f>'Pres 125 Advance 126 Res 127'!D9</f>
        <v>190110</v>
      </c>
      <c r="E26" s="126"/>
    </row>
    <row r="27" spans="1:5" ht="15" customHeight="1">
      <c r="A27" s="11">
        <v>126</v>
      </c>
      <c r="B27" s="1" t="s">
        <v>73</v>
      </c>
      <c r="C27" s="17">
        <f>'Pres 125 Advance 126 Res 127'!C22</f>
        <v>151948</v>
      </c>
      <c r="D27" s="17">
        <f>'Pres 125 Advance 126 Res 127'!D22</f>
        <v>159448</v>
      </c>
      <c r="E27" s="126"/>
    </row>
    <row r="28" spans="1:5" ht="15" customHeight="1">
      <c r="A28" s="11">
        <v>129</v>
      </c>
      <c r="B28" s="1" t="s">
        <v>35</v>
      </c>
      <c r="C28" s="17">
        <f>'Ac Ad 128 Admin 129 and HR 130 '!C17</f>
        <v>145040</v>
      </c>
      <c r="D28" s="17">
        <f>'Ac Ad 128 Admin 129 and HR 130 '!D17</f>
        <v>145040</v>
      </c>
      <c r="E28" s="126"/>
    </row>
    <row r="29" spans="1:5" ht="15" customHeight="1">
      <c r="A29" s="11">
        <v>130</v>
      </c>
      <c r="B29" s="108" t="s">
        <v>130</v>
      </c>
      <c r="C29" s="17">
        <f>+'Ac Ad 128 Admin 129 and HR 130 '!C29</f>
        <v>208497</v>
      </c>
      <c r="D29" s="17">
        <f>+'Ac Ad 128 Admin 129 and HR 130 '!D29</f>
        <v>203497</v>
      </c>
      <c r="E29" s="126"/>
    </row>
    <row r="30" spans="1:5" ht="15" customHeight="1">
      <c r="A30" s="11">
        <v>131</v>
      </c>
      <c r="B30" s="108" t="s">
        <v>131</v>
      </c>
      <c r="C30" s="17">
        <f>+' Payroll 131 IT 132 '!C9</f>
        <v>1672394</v>
      </c>
      <c r="D30" s="17">
        <f>+' Payroll 131 IT 132 '!D9</f>
        <v>1732232</v>
      </c>
      <c r="E30" s="126"/>
    </row>
    <row r="31" spans="1:5" ht="15" customHeight="1">
      <c r="A31" s="11">
        <v>139</v>
      </c>
      <c r="B31" s="1" t="s">
        <v>47</v>
      </c>
      <c r="C31" s="18">
        <f>+'Schol 135 Fin 139'!C25</f>
        <v>394836</v>
      </c>
      <c r="D31" s="18">
        <f>+'Schol 135 Fin 139'!D25</f>
        <v>381836</v>
      </c>
      <c r="E31" s="126"/>
    </row>
    <row r="32" spans="1:5" s="2" customFormat="1" ht="15" customHeight="1">
      <c r="A32" s="31" t="s">
        <v>55</v>
      </c>
      <c r="B32" s="3"/>
      <c r="C32" s="19">
        <f>SUM(C26:C31)</f>
        <v>2763175</v>
      </c>
      <c r="D32" s="19">
        <f>SUM(D26:D31)</f>
        <v>2812163</v>
      </c>
      <c r="E32" s="126"/>
    </row>
    <row r="33" spans="1:5" ht="11.25" customHeight="1">
      <c r="A33" s="11"/>
      <c r="B33" s="1"/>
      <c r="C33" s="17"/>
      <c r="D33" s="17"/>
      <c r="E33" s="126"/>
    </row>
    <row r="34" spans="1:5" ht="15" customHeight="1">
      <c r="A34" s="30" t="s">
        <v>59</v>
      </c>
      <c r="B34" s="1"/>
      <c r="C34" s="6"/>
      <c r="D34" s="6"/>
      <c r="E34" s="126"/>
    </row>
    <row r="35" spans="1:5" ht="15" customHeight="1">
      <c r="A35" s="11">
        <v>84</v>
      </c>
      <c r="B35" s="24" t="s">
        <v>138</v>
      </c>
      <c r="C35" s="111">
        <f>+'Ins 184 Misc 185'!C22</f>
        <v>281000</v>
      </c>
      <c r="D35" s="111">
        <f>+'Ins 184 Misc 185'!D22</f>
        <v>284000</v>
      </c>
      <c r="E35" s="126"/>
    </row>
    <row r="36" spans="1:5" ht="15" customHeight="1">
      <c r="A36" s="11">
        <v>85</v>
      </c>
      <c r="B36" s="1" t="s">
        <v>54</v>
      </c>
      <c r="C36" s="17">
        <f>'Ins 184 Misc 185'!C32</f>
        <v>273000</v>
      </c>
      <c r="D36" s="17">
        <f>'Ins 184 Misc 185'!D32</f>
        <v>313000</v>
      </c>
      <c r="E36" s="126"/>
    </row>
    <row r="37" spans="1:5" ht="15" customHeight="1">
      <c r="A37" s="11">
        <v>86</v>
      </c>
      <c r="B37" s="1" t="s">
        <v>52</v>
      </c>
      <c r="C37" s="25">
        <f>'Plant 186 Util 187 Debt 188  '!C18</f>
        <v>584842</v>
      </c>
      <c r="D37" s="25">
        <f>'Plant 186 Util 187 Debt 188  '!D18</f>
        <v>538342</v>
      </c>
      <c r="E37" s="126"/>
    </row>
    <row r="38" spans="1:5" ht="15" customHeight="1">
      <c r="A38" s="11">
        <v>87</v>
      </c>
      <c r="B38" s="108" t="s">
        <v>139</v>
      </c>
      <c r="C38" s="25">
        <f>+'Plant 186 Util 187 Debt 188  '!C28</f>
        <v>520200</v>
      </c>
      <c r="D38" s="25">
        <f>+'Plant 186 Util 187 Debt 188  '!D28</f>
        <v>502000</v>
      </c>
      <c r="E38" s="126"/>
    </row>
    <row r="39" spans="1:5" ht="15" customHeight="1">
      <c r="A39" s="11">
        <v>88</v>
      </c>
      <c r="B39" s="108" t="s">
        <v>200</v>
      </c>
      <c r="C39" s="18">
        <f>+'Plant 186 Util 187 Debt 188  '!C33</f>
        <v>40000</v>
      </c>
      <c r="D39" s="18">
        <f>+'Plant 186 Util 187 Debt 188  '!D33</f>
        <v>29000</v>
      </c>
      <c r="E39" s="126"/>
    </row>
    <row r="40" spans="1:5" s="2" customFormat="1" ht="15" customHeight="1">
      <c r="A40" s="31" t="s">
        <v>55</v>
      </c>
      <c r="B40" s="3"/>
      <c r="C40" s="19">
        <f>SUM(C35:C39)</f>
        <v>1699042</v>
      </c>
      <c r="D40" s="19">
        <f>SUM(D35:D39)</f>
        <v>1666342</v>
      </c>
      <c r="E40" s="126"/>
    </row>
    <row r="41" spans="1:5" ht="11.25" customHeight="1">
      <c r="A41" s="11"/>
      <c r="B41" s="1"/>
      <c r="C41" s="6"/>
      <c r="D41" s="6"/>
      <c r="E41" s="126"/>
    </row>
    <row r="42" spans="1:5" ht="15" customHeight="1">
      <c r="A42" s="11"/>
      <c r="B42" s="1"/>
      <c r="C42" s="17"/>
      <c r="D42" s="17"/>
      <c r="E42" s="126"/>
    </row>
    <row r="43" spans="1:5" s="2" customFormat="1" ht="15" customHeight="1">
      <c r="A43" s="14"/>
      <c r="B43" s="15" t="s">
        <v>53</v>
      </c>
      <c r="C43" s="21">
        <f>+C40+C32+C23+C14</f>
        <v>10035668</v>
      </c>
      <c r="D43" s="21">
        <f>+D40+D32+D23+D14</f>
        <v>10107906</v>
      </c>
      <c r="E43" s="126"/>
    </row>
    <row r="45" spans="1:4" ht="18.75" customHeight="1">
      <c r="A45" s="110" t="s">
        <v>129</v>
      </c>
      <c r="D45" s="175"/>
    </row>
    <row r="46" ht="18.75" customHeight="1">
      <c r="B46" t="s">
        <v>1</v>
      </c>
    </row>
  </sheetData>
  <sheetProtection/>
  <printOptions horizontalCentered="1"/>
  <pageMargins left="0.47" right="0.3" top="1.09" bottom="0.54" header="0.39" footer="0.3"/>
  <pageSetup horizontalDpi="600" verticalDpi="600" orientation="portrait" r:id="rId1"/>
  <headerFooter alignWithMargins="0">
    <oddHeader>&amp;C&amp;"Arial,Bold"&amp;14
 DISPLAY BY DEPARTMENT</oddHeader>
    <oddFooter>&amp;CPage 2&amp;R&amp;D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D41"/>
  <sheetViews>
    <sheetView zoomScalePageLayoutView="0" workbookViewId="0" topLeftCell="A1">
      <selection activeCell="D9" sqref="D9"/>
    </sheetView>
  </sheetViews>
  <sheetFormatPr defaultColWidth="9.140625" defaultRowHeight="18" customHeight="1"/>
  <cols>
    <col min="1" max="1" width="13.57421875" style="26" customWidth="1"/>
    <col min="2" max="2" width="24.00390625" style="7" customWidth="1"/>
    <col min="3" max="4" width="15.421875" style="122" customWidth="1"/>
    <col min="5" max="16384" width="9.140625" style="7" customWidth="1"/>
  </cols>
  <sheetData>
    <row r="1" spans="1:4" ht="18" customHeight="1">
      <c r="A1" s="177" t="s">
        <v>351</v>
      </c>
      <c r="B1" s="178"/>
      <c r="C1" s="178"/>
      <c r="D1" s="179"/>
    </row>
    <row r="2" spans="1:4" ht="18" customHeight="1">
      <c r="A2" s="44"/>
      <c r="B2" s="93" t="s">
        <v>1</v>
      </c>
      <c r="C2" s="94" t="s">
        <v>119</v>
      </c>
      <c r="D2" s="94" t="s">
        <v>146</v>
      </c>
    </row>
    <row r="3" spans="1:4" ht="18" customHeight="1">
      <c r="A3" s="45"/>
      <c r="B3" s="28" t="s">
        <v>0</v>
      </c>
      <c r="C3" s="90" t="s">
        <v>110</v>
      </c>
      <c r="D3" s="90" t="s">
        <v>352</v>
      </c>
    </row>
    <row r="4" spans="1:4" s="22" customFormat="1" ht="18" customHeight="1">
      <c r="A4" s="52" t="s">
        <v>240</v>
      </c>
      <c r="B4" s="7" t="s">
        <v>68</v>
      </c>
      <c r="C4" s="118">
        <f>6760*26</f>
        <v>175760</v>
      </c>
      <c r="D4" s="118">
        <f>6760*26</f>
        <v>175760</v>
      </c>
    </row>
    <row r="5" spans="1:4" s="22" customFormat="1" ht="18" customHeight="1">
      <c r="A5" s="52" t="s">
        <v>242</v>
      </c>
      <c r="B5" s="22" t="s">
        <v>7</v>
      </c>
      <c r="C5" s="119">
        <v>350</v>
      </c>
      <c r="D5" s="119">
        <v>350</v>
      </c>
    </row>
    <row r="6" spans="1:4" s="22" customFormat="1" ht="18" customHeight="1">
      <c r="A6" s="52" t="s">
        <v>243</v>
      </c>
      <c r="B6" s="22" t="s">
        <v>19</v>
      </c>
      <c r="C6" s="119">
        <v>350</v>
      </c>
      <c r="D6" s="119">
        <v>0</v>
      </c>
    </row>
    <row r="7" spans="1:4" s="22" customFormat="1" ht="18" customHeight="1">
      <c r="A7" s="52" t="s">
        <v>239</v>
      </c>
      <c r="B7" s="43" t="s">
        <v>244</v>
      </c>
      <c r="C7" s="118">
        <v>9000</v>
      </c>
      <c r="D7" s="118">
        <v>9000</v>
      </c>
    </row>
    <row r="8" spans="1:4" s="22" customFormat="1" ht="18" customHeight="1">
      <c r="A8" s="52" t="s">
        <v>241</v>
      </c>
      <c r="B8" s="43" t="s">
        <v>82</v>
      </c>
      <c r="C8" s="156">
        <v>5000</v>
      </c>
      <c r="D8" s="156">
        <v>5000</v>
      </c>
    </row>
    <row r="9" spans="1:4" ht="18" customHeight="1">
      <c r="A9" s="45"/>
      <c r="B9" s="28" t="s">
        <v>32</v>
      </c>
      <c r="C9" s="63">
        <f>SUM(C4:C8)</f>
        <v>190460</v>
      </c>
      <c r="D9" s="63">
        <f>SUM(D4:D8)</f>
        <v>190110</v>
      </c>
    </row>
    <row r="10" spans="2:4" ht="18" customHeight="1">
      <c r="B10" s="27"/>
      <c r="C10" s="109"/>
      <c r="D10" s="109"/>
    </row>
    <row r="11" spans="3:4" ht="17.25" customHeight="1">
      <c r="C11" s="120"/>
      <c r="D11" s="120"/>
    </row>
    <row r="12" spans="1:4" ht="18" customHeight="1">
      <c r="A12" s="177" t="s">
        <v>258</v>
      </c>
      <c r="B12" s="178"/>
      <c r="C12" s="178"/>
      <c r="D12" s="179"/>
    </row>
    <row r="13" spans="1:4" ht="18" customHeight="1">
      <c r="A13" s="13"/>
      <c r="B13" s="41" t="s">
        <v>1</v>
      </c>
      <c r="C13" s="89" t="s">
        <v>119</v>
      </c>
      <c r="D13" s="89" t="s">
        <v>146</v>
      </c>
    </row>
    <row r="14" spans="1:4" ht="18" customHeight="1">
      <c r="A14" s="45"/>
      <c r="B14" s="28" t="s">
        <v>0</v>
      </c>
      <c r="C14" s="90" t="s">
        <v>110</v>
      </c>
      <c r="D14" s="90" t="s">
        <v>352</v>
      </c>
    </row>
    <row r="15" spans="1:4" ht="18" customHeight="1">
      <c r="A15" s="50" t="s">
        <v>245</v>
      </c>
      <c r="B15" s="33" t="s">
        <v>68</v>
      </c>
      <c r="C15" s="116">
        <v>78263</v>
      </c>
      <c r="D15" s="116">
        <v>78263</v>
      </c>
    </row>
    <row r="16" spans="1:4" ht="18" customHeight="1">
      <c r="A16" s="50" t="s">
        <v>246</v>
      </c>
      <c r="B16" s="22" t="s">
        <v>87</v>
      </c>
      <c r="C16" s="117">
        <v>29835</v>
      </c>
      <c r="D16" s="117">
        <v>29835</v>
      </c>
    </row>
    <row r="17" spans="1:4" ht="18" customHeight="1">
      <c r="A17" s="50" t="s">
        <v>247</v>
      </c>
      <c r="B17" s="22" t="s">
        <v>7</v>
      </c>
      <c r="C17" s="117">
        <v>250</v>
      </c>
      <c r="D17" s="117">
        <v>250</v>
      </c>
    </row>
    <row r="18" spans="1:4" ht="18" customHeight="1">
      <c r="A18" s="50" t="s">
        <v>248</v>
      </c>
      <c r="B18" s="22" t="s">
        <v>63</v>
      </c>
      <c r="C18" s="121">
        <v>8000</v>
      </c>
      <c r="D18" s="121">
        <v>15500</v>
      </c>
    </row>
    <row r="19" spans="1:4" ht="18" customHeight="1">
      <c r="A19" s="52" t="s">
        <v>251</v>
      </c>
      <c r="B19" s="43" t="s">
        <v>244</v>
      </c>
      <c r="C19" s="121">
        <v>1000</v>
      </c>
      <c r="D19" s="121">
        <v>1000</v>
      </c>
    </row>
    <row r="20" spans="1:4" ht="18" customHeight="1">
      <c r="A20" s="50" t="s">
        <v>250</v>
      </c>
      <c r="B20" s="43" t="s">
        <v>73</v>
      </c>
      <c r="C20" s="121">
        <f>1425*12</f>
        <v>17100</v>
      </c>
      <c r="D20" s="121">
        <f>1425*12</f>
        <v>17100</v>
      </c>
    </row>
    <row r="21" spans="1:4" ht="18" customHeight="1">
      <c r="A21" s="52" t="s">
        <v>249</v>
      </c>
      <c r="B21" s="22" t="s">
        <v>112</v>
      </c>
      <c r="C21" s="59">
        <v>17500</v>
      </c>
      <c r="D21" s="59">
        <v>17500</v>
      </c>
    </row>
    <row r="22" spans="1:4" ht="18" customHeight="1">
      <c r="A22" s="45"/>
      <c r="B22" s="28" t="s">
        <v>32</v>
      </c>
      <c r="C22" s="63">
        <f>SUM(C15:C21)</f>
        <v>151948</v>
      </c>
      <c r="D22" s="63">
        <f>SUM(D15:D21)</f>
        <v>159448</v>
      </c>
    </row>
    <row r="23" spans="2:4" ht="18" customHeight="1">
      <c r="B23" s="27"/>
      <c r="C23" s="109"/>
      <c r="D23" s="109"/>
    </row>
    <row r="24" ht="18.75" customHeight="1">
      <c r="B24" s="22"/>
    </row>
    <row r="25" spans="1:4" ht="18" customHeight="1">
      <c r="A25" s="145"/>
      <c r="B25" s="146" t="s">
        <v>257</v>
      </c>
      <c r="C25" s="147"/>
      <c r="D25" s="148"/>
    </row>
    <row r="26" spans="1:4" ht="18" customHeight="1">
      <c r="A26" s="44"/>
      <c r="B26" s="144" t="s">
        <v>1</v>
      </c>
      <c r="C26" s="94" t="s">
        <v>119</v>
      </c>
      <c r="D26" s="94" t="s">
        <v>146</v>
      </c>
    </row>
    <row r="27" spans="1:4" ht="18" customHeight="1">
      <c r="A27" s="45"/>
      <c r="B27" s="28" t="s">
        <v>0</v>
      </c>
      <c r="C27" s="90" t="s">
        <v>110</v>
      </c>
      <c r="D27" s="90" t="s">
        <v>352</v>
      </c>
    </row>
    <row r="28" spans="1:4" ht="18" customHeight="1">
      <c r="A28" s="50" t="s">
        <v>252</v>
      </c>
      <c r="B28" s="29" t="s">
        <v>75</v>
      </c>
      <c r="C28" s="91">
        <f>32510+1501*13+10000</f>
        <v>62023</v>
      </c>
      <c r="D28" s="91">
        <v>83000</v>
      </c>
    </row>
    <row r="29" spans="1:4" ht="18" customHeight="1">
      <c r="A29" s="50" t="s">
        <v>254</v>
      </c>
      <c r="B29" s="7" t="s">
        <v>90</v>
      </c>
      <c r="C29" s="58">
        <v>3300</v>
      </c>
      <c r="D29" s="58">
        <v>3300</v>
      </c>
    </row>
    <row r="30" spans="1:4" ht="18" customHeight="1">
      <c r="A30" s="50" t="s">
        <v>350</v>
      </c>
      <c r="B30" s="7" t="s">
        <v>7</v>
      </c>
      <c r="C30" s="61">
        <v>150</v>
      </c>
      <c r="D30" s="61">
        <v>150</v>
      </c>
    </row>
    <row r="31" spans="1:4" ht="18" customHeight="1">
      <c r="A31" s="52" t="s">
        <v>253</v>
      </c>
      <c r="B31" s="22" t="s">
        <v>24</v>
      </c>
      <c r="C31" s="82">
        <v>2200</v>
      </c>
      <c r="D31" s="82">
        <v>2200</v>
      </c>
    </row>
    <row r="32" spans="1:4" ht="18" customHeight="1">
      <c r="A32" s="52" t="s">
        <v>255</v>
      </c>
      <c r="B32" s="22" t="s">
        <v>20</v>
      </c>
      <c r="C32" s="61">
        <v>100</v>
      </c>
      <c r="D32" s="61">
        <v>100</v>
      </c>
    </row>
    <row r="33" spans="1:4" ht="18" customHeight="1">
      <c r="A33" s="52" t="s">
        <v>256</v>
      </c>
      <c r="B33" s="86" t="s">
        <v>40</v>
      </c>
      <c r="C33" s="59">
        <v>4500</v>
      </c>
      <c r="D33" s="59">
        <v>4500</v>
      </c>
    </row>
    <row r="34" spans="1:4" ht="18" customHeight="1">
      <c r="A34" s="45"/>
      <c r="B34" s="48" t="s">
        <v>32</v>
      </c>
      <c r="C34" s="62">
        <f>SUM(C28:C33)</f>
        <v>72273</v>
      </c>
      <c r="D34" s="62">
        <f>SUM(D28:D33)</f>
        <v>93250</v>
      </c>
    </row>
    <row r="35" ht="18" customHeight="1">
      <c r="A35" s="7"/>
    </row>
    <row r="36" ht="18" customHeight="1">
      <c r="A36" s="7"/>
    </row>
    <row r="37" ht="18" customHeight="1">
      <c r="A37" s="7"/>
    </row>
    <row r="38" ht="18" customHeight="1">
      <c r="A38" s="7"/>
    </row>
    <row r="39" ht="18" customHeight="1">
      <c r="A39" s="7"/>
    </row>
    <row r="40" ht="18" customHeight="1">
      <c r="A40" s="7"/>
    </row>
    <row r="41" ht="18" customHeight="1">
      <c r="A41" s="7"/>
    </row>
  </sheetData>
  <sheetProtection/>
  <mergeCells count="2">
    <mergeCell ref="A12:D12"/>
    <mergeCell ref="A1:D1"/>
  </mergeCells>
  <printOptions horizontalCentered="1"/>
  <pageMargins left="0.56" right="0.71" top="0.78" bottom="0.24" header="0.47" footer="0.48"/>
  <pageSetup firstPageNumber="1" useFirstPageNumber="1" horizontalDpi="600" verticalDpi="600" orientation="portrait" r:id="rId1"/>
  <headerFooter alignWithMargins="0">
    <oddHeader>&amp;CDEPARTMENT DETAIL</oddHeader>
    <oddFooter>&amp;CPage 3&amp;R&amp;D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D40"/>
  <sheetViews>
    <sheetView zoomScalePageLayoutView="0" workbookViewId="0" topLeftCell="A13">
      <selection activeCell="A19" sqref="A19:D29"/>
    </sheetView>
  </sheetViews>
  <sheetFormatPr defaultColWidth="9.140625" defaultRowHeight="18" customHeight="1"/>
  <cols>
    <col min="1" max="1" width="23.00390625" style="26" customWidth="1"/>
    <col min="2" max="2" width="25.57421875" style="7" customWidth="1"/>
    <col min="3" max="4" width="14.28125" style="40" customWidth="1"/>
    <col min="5" max="16384" width="9.140625" style="7" customWidth="1"/>
  </cols>
  <sheetData>
    <row r="1" spans="1:4" ht="18" customHeight="1">
      <c r="A1" s="177" t="s">
        <v>342</v>
      </c>
      <c r="B1" s="178"/>
      <c r="C1" s="178"/>
      <c r="D1" s="179"/>
    </row>
    <row r="2" spans="1:4" ht="18" customHeight="1">
      <c r="A2" s="44"/>
      <c r="B2" s="93"/>
      <c r="C2" s="94" t="s">
        <v>119</v>
      </c>
      <c r="D2" s="94" t="s">
        <v>146</v>
      </c>
    </row>
    <row r="3" spans="1:4" ht="18" customHeight="1">
      <c r="A3" s="45"/>
      <c r="B3" s="28" t="s">
        <v>0</v>
      </c>
      <c r="C3" s="90" t="s">
        <v>110</v>
      </c>
      <c r="D3" s="90" t="s">
        <v>151</v>
      </c>
    </row>
    <row r="4" spans="1:4" ht="18" customHeight="1">
      <c r="A4" s="52" t="s">
        <v>334</v>
      </c>
      <c r="B4" s="39" t="s">
        <v>68</v>
      </c>
      <c r="C4" s="58">
        <v>100980</v>
      </c>
      <c r="D4" s="64">
        <v>100980</v>
      </c>
    </row>
    <row r="5" spans="1:4" ht="18" customHeight="1">
      <c r="A5" s="52" t="s">
        <v>335</v>
      </c>
      <c r="B5" s="22" t="s">
        <v>2</v>
      </c>
      <c r="C5" s="58">
        <v>38886</v>
      </c>
      <c r="D5" s="58">
        <v>38866</v>
      </c>
    </row>
    <row r="6" spans="1:4" ht="18" customHeight="1">
      <c r="A6" s="52" t="s">
        <v>336</v>
      </c>
      <c r="B6" s="22" t="s">
        <v>24</v>
      </c>
      <c r="C6" s="80">
        <v>500</v>
      </c>
      <c r="D6" s="80">
        <v>500</v>
      </c>
    </row>
    <row r="7" spans="1:4" ht="18" customHeight="1">
      <c r="A7" s="45"/>
      <c r="B7" s="28" t="s">
        <v>32</v>
      </c>
      <c r="C7" s="62">
        <f>SUM(C4:C6)</f>
        <v>140366</v>
      </c>
      <c r="D7" s="62">
        <f>SUM(D4:D6)</f>
        <v>140346</v>
      </c>
    </row>
    <row r="8" ht="26.25" customHeight="1"/>
    <row r="9" spans="1:4" ht="18" customHeight="1">
      <c r="A9" s="177" t="s">
        <v>353</v>
      </c>
      <c r="B9" s="178"/>
      <c r="C9" s="178"/>
      <c r="D9" s="179"/>
    </row>
    <row r="10" spans="1:4" ht="18" customHeight="1">
      <c r="A10" s="44"/>
      <c r="B10" s="93"/>
      <c r="C10" s="94" t="s">
        <v>119</v>
      </c>
      <c r="D10" s="94" t="s">
        <v>146</v>
      </c>
    </row>
    <row r="11" spans="1:4" ht="18" customHeight="1">
      <c r="A11" s="45"/>
      <c r="B11" s="28" t="s">
        <v>0</v>
      </c>
      <c r="C11" s="90" t="s">
        <v>110</v>
      </c>
      <c r="D11" s="90" t="s">
        <v>151</v>
      </c>
    </row>
    <row r="12" spans="1:4" s="22" customFormat="1" ht="18" customHeight="1">
      <c r="A12" s="52" t="s">
        <v>337</v>
      </c>
      <c r="B12" s="22" t="s">
        <v>68</v>
      </c>
      <c r="C12" s="66">
        <v>93303</v>
      </c>
      <c r="D12" s="66">
        <v>93303</v>
      </c>
    </row>
    <row r="13" spans="1:4" s="22" customFormat="1" ht="18" customHeight="1">
      <c r="A13" s="52" t="s">
        <v>338</v>
      </c>
      <c r="B13" s="22" t="s">
        <v>2</v>
      </c>
      <c r="C13" s="58">
        <v>35687</v>
      </c>
      <c r="D13" s="58">
        <v>35687</v>
      </c>
    </row>
    <row r="14" spans="1:4" s="22" customFormat="1" ht="18" customHeight="1">
      <c r="A14" s="52" t="s">
        <v>339</v>
      </c>
      <c r="B14" s="22" t="s">
        <v>3</v>
      </c>
      <c r="C14" s="58">
        <v>15000</v>
      </c>
      <c r="D14" s="58">
        <v>15000</v>
      </c>
    </row>
    <row r="15" spans="1:4" s="22" customFormat="1" ht="18" customHeight="1">
      <c r="A15" s="52" t="s">
        <v>340</v>
      </c>
      <c r="B15" s="22" t="s">
        <v>7</v>
      </c>
      <c r="C15" s="58">
        <v>300</v>
      </c>
      <c r="D15" s="58">
        <v>300</v>
      </c>
    </row>
    <row r="16" spans="1:4" s="22" customFormat="1" ht="18" customHeight="1">
      <c r="A16" s="52" t="s">
        <v>341</v>
      </c>
      <c r="B16" s="22" t="s">
        <v>24</v>
      </c>
      <c r="C16" s="80">
        <v>750</v>
      </c>
      <c r="D16" s="80">
        <v>750</v>
      </c>
    </row>
    <row r="17" spans="1:4" ht="18" customHeight="1">
      <c r="A17" s="45"/>
      <c r="B17" s="28" t="s">
        <v>32</v>
      </c>
      <c r="C17" s="60">
        <f>SUM(C12:C16)</f>
        <v>145040</v>
      </c>
      <c r="D17" s="60">
        <f>SUM(D12:D16)</f>
        <v>145040</v>
      </c>
    </row>
    <row r="18" ht="25.5" customHeight="1">
      <c r="B18" s="27"/>
    </row>
    <row r="19" spans="1:4" ht="18" customHeight="1">
      <c r="A19" s="177" t="s">
        <v>354</v>
      </c>
      <c r="B19" s="178"/>
      <c r="C19" s="178"/>
      <c r="D19" s="179"/>
    </row>
    <row r="20" spans="1:4" ht="18" customHeight="1">
      <c r="A20" s="13"/>
      <c r="B20" s="41"/>
      <c r="C20" s="89" t="s">
        <v>119</v>
      </c>
      <c r="D20" s="89" t="s">
        <v>146</v>
      </c>
    </row>
    <row r="21" spans="1:4" ht="18" customHeight="1">
      <c r="A21" s="45"/>
      <c r="B21" s="28" t="s">
        <v>0</v>
      </c>
      <c r="C21" s="90" t="s">
        <v>110</v>
      </c>
      <c r="D21" s="90" t="s">
        <v>151</v>
      </c>
    </row>
    <row r="22" spans="1:4" ht="18" customHeight="1">
      <c r="A22" s="52" t="s">
        <v>343</v>
      </c>
      <c r="B22" s="22" t="s">
        <v>69</v>
      </c>
      <c r="C22" s="58">
        <v>68497</v>
      </c>
      <c r="D22" s="58">
        <v>68497</v>
      </c>
    </row>
    <row r="23" spans="1:4" s="22" customFormat="1" ht="18" customHeight="1">
      <c r="A23" s="52" t="s">
        <v>348</v>
      </c>
      <c r="B23" s="43" t="s">
        <v>33</v>
      </c>
      <c r="C23" s="57">
        <v>34000</v>
      </c>
      <c r="D23" s="57">
        <v>34000</v>
      </c>
    </row>
    <row r="24" spans="1:4" s="22" customFormat="1" ht="18" customHeight="1">
      <c r="A24" s="52" t="s">
        <v>347</v>
      </c>
      <c r="B24" s="43" t="s">
        <v>115</v>
      </c>
      <c r="C24" s="57">
        <v>4000</v>
      </c>
      <c r="D24" s="57">
        <v>4000</v>
      </c>
    </row>
    <row r="25" spans="1:4" s="22" customFormat="1" ht="18" customHeight="1">
      <c r="A25" s="52" t="s">
        <v>346</v>
      </c>
      <c r="B25" s="43" t="s">
        <v>28</v>
      </c>
      <c r="C25" s="57">
        <v>70000</v>
      </c>
      <c r="D25" s="57">
        <v>70000</v>
      </c>
    </row>
    <row r="26" spans="1:4" ht="18" customHeight="1">
      <c r="A26" s="52" t="s">
        <v>344</v>
      </c>
      <c r="B26" s="43" t="s">
        <v>11</v>
      </c>
      <c r="C26" s="57">
        <v>6000</v>
      </c>
      <c r="D26" s="57">
        <v>9000</v>
      </c>
    </row>
    <row r="27" spans="1:4" s="22" customFormat="1" ht="18" customHeight="1">
      <c r="A27" s="52" t="s">
        <v>345</v>
      </c>
      <c r="B27" s="43" t="s">
        <v>84</v>
      </c>
      <c r="C27" s="57">
        <v>9000</v>
      </c>
      <c r="D27" s="57">
        <v>9000</v>
      </c>
    </row>
    <row r="28" spans="1:4" s="22" customFormat="1" ht="18" customHeight="1">
      <c r="A28" s="52" t="s">
        <v>349</v>
      </c>
      <c r="B28" s="43" t="s">
        <v>145</v>
      </c>
      <c r="C28" s="70">
        <v>17000</v>
      </c>
      <c r="D28" s="70">
        <v>9000</v>
      </c>
    </row>
    <row r="29" spans="1:4" ht="18" customHeight="1">
      <c r="A29" s="45"/>
      <c r="B29" s="28" t="s">
        <v>32</v>
      </c>
      <c r="C29" s="63">
        <f>SUM(C22:C28)</f>
        <v>208497</v>
      </c>
      <c r="D29" s="63">
        <f>SUM(D22:D28)</f>
        <v>203497</v>
      </c>
    </row>
    <row r="30" spans="2:4" ht="18" customHeight="1">
      <c r="B30" s="27"/>
      <c r="C30" s="109"/>
      <c r="D30" s="109"/>
    </row>
    <row r="35" s="22" customFormat="1" ht="18" customHeight="1"/>
    <row r="36" s="22" customFormat="1" ht="18" customHeight="1"/>
    <row r="37" s="22" customFormat="1" ht="18" customHeight="1"/>
    <row r="38" s="22" customFormat="1" ht="18" customHeight="1"/>
    <row r="40" spans="1:4" ht="15.75" customHeight="1">
      <c r="A40" s="7"/>
      <c r="C40" s="7"/>
      <c r="D40" s="7"/>
    </row>
  </sheetData>
  <sheetProtection/>
  <mergeCells count="3">
    <mergeCell ref="A1:D1"/>
    <mergeCell ref="A9:D9"/>
    <mergeCell ref="A19:D19"/>
  </mergeCells>
  <printOptions horizontalCentered="1"/>
  <pageMargins left="0.56" right="0.71" top="1.21" bottom="0.24" header="0.57" footer="0.7"/>
  <pageSetup firstPageNumber="1" useFirstPageNumber="1" horizontalDpi="600" verticalDpi="600" orientation="portrait" r:id="rId1"/>
  <headerFooter alignWithMargins="0">
    <oddHeader>&amp;CDEPARTMENT DETAIL</oddHeader>
    <oddFooter>&amp;CPage 4&amp;R&amp;D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32"/>
  <sheetViews>
    <sheetView zoomScalePageLayoutView="0" workbookViewId="0" topLeftCell="A1">
      <selection activeCell="A1" sqref="A1:D9"/>
    </sheetView>
  </sheetViews>
  <sheetFormatPr defaultColWidth="9.140625" defaultRowHeight="18" customHeight="1"/>
  <cols>
    <col min="1" max="1" width="20.00390625" style="26" customWidth="1"/>
    <col min="2" max="2" width="25.8515625" style="7" customWidth="1"/>
    <col min="3" max="4" width="14.00390625" style="40" customWidth="1"/>
    <col min="5" max="16384" width="9.140625" style="7" customWidth="1"/>
  </cols>
  <sheetData>
    <row r="1" spans="1:4" ht="18" customHeight="1">
      <c r="A1" s="177" t="s">
        <v>333</v>
      </c>
      <c r="B1" s="178"/>
      <c r="C1" s="178"/>
      <c r="D1" s="179"/>
    </row>
    <row r="2" spans="1:4" ht="18" customHeight="1">
      <c r="A2" s="13"/>
      <c r="B2" s="41"/>
      <c r="C2" s="89" t="s">
        <v>119</v>
      </c>
      <c r="D2" s="89" t="s">
        <v>146</v>
      </c>
    </row>
    <row r="3" spans="1:4" ht="18" customHeight="1">
      <c r="A3" s="45"/>
      <c r="B3" s="28" t="s">
        <v>0</v>
      </c>
      <c r="C3" s="90" t="s">
        <v>110</v>
      </c>
      <c r="D3" s="90" t="s">
        <v>151</v>
      </c>
    </row>
    <row r="4" spans="1:4" ht="18" customHeight="1">
      <c r="A4" s="52" t="s">
        <v>318</v>
      </c>
      <c r="B4" s="22" t="s">
        <v>69</v>
      </c>
      <c r="C4" s="58">
        <v>69563</v>
      </c>
      <c r="D4" s="58">
        <v>69563</v>
      </c>
    </row>
    <row r="5" spans="1:4" ht="18" customHeight="1">
      <c r="A5" s="52" t="s">
        <v>319</v>
      </c>
      <c r="B5" s="43" t="s">
        <v>27</v>
      </c>
      <c r="C5" s="57">
        <v>400000</v>
      </c>
      <c r="D5" s="57">
        <v>410000</v>
      </c>
    </row>
    <row r="6" spans="1:4" ht="18" customHeight="1">
      <c r="A6" s="52" t="s">
        <v>321</v>
      </c>
      <c r="B6" s="43" t="s">
        <v>149</v>
      </c>
      <c r="C6" s="57">
        <f>935178+13653</f>
        <v>948831</v>
      </c>
      <c r="D6" s="57">
        <f>975000+4669</f>
        <v>979669</v>
      </c>
    </row>
    <row r="7" spans="1:4" ht="18" customHeight="1">
      <c r="A7" s="52" t="s">
        <v>320</v>
      </c>
      <c r="B7" s="43" t="s">
        <v>122</v>
      </c>
      <c r="C7" s="57">
        <v>230000</v>
      </c>
      <c r="D7" s="57">
        <v>249000</v>
      </c>
    </row>
    <row r="8" spans="1:4" ht="18" customHeight="1">
      <c r="A8" s="52" t="s">
        <v>322</v>
      </c>
      <c r="B8" s="43" t="s">
        <v>30</v>
      </c>
      <c r="C8" s="70">
        <v>24000</v>
      </c>
      <c r="D8" s="70">
        <v>24000</v>
      </c>
    </row>
    <row r="9" spans="1:4" ht="18" customHeight="1">
      <c r="A9" s="45"/>
      <c r="B9" s="28" t="s">
        <v>32</v>
      </c>
      <c r="C9" s="63">
        <f>SUM(C4:C8)</f>
        <v>1672394</v>
      </c>
      <c r="D9" s="63">
        <f>SUM(D4:D8)</f>
        <v>1732232</v>
      </c>
    </row>
    <row r="12" spans="1:4" ht="18" customHeight="1">
      <c r="A12" s="177" t="s">
        <v>332</v>
      </c>
      <c r="B12" s="178"/>
      <c r="C12" s="178"/>
      <c r="D12" s="179"/>
    </row>
    <row r="13" spans="1:4" ht="18" customHeight="1">
      <c r="A13" s="13"/>
      <c r="B13" s="41"/>
      <c r="C13" s="89" t="s">
        <v>119</v>
      </c>
      <c r="D13" s="89" t="s">
        <v>146</v>
      </c>
    </row>
    <row r="14" spans="1:4" ht="18" customHeight="1">
      <c r="A14" s="45"/>
      <c r="B14" s="28" t="s">
        <v>0</v>
      </c>
      <c r="C14" s="90" t="s">
        <v>110</v>
      </c>
      <c r="D14" s="90" t="s">
        <v>151</v>
      </c>
    </row>
    <row r="15" spans="1:4" ht="18" customHeight="1">
      <c r="A15" s="52" t="s">
        <v>323</v>
      </c>
      <c r="B15" s="22" t="s">
        <v>76</v>
      </c>
      <c r="C15" s="61">
        <v>50013</v>
      </c>
      <c r="D15" s="61">
        <v>51013</v>
      </c>
    </row>
    <row r="16" spans="1:5" ht="18" customHeight="1">
      <c r="A16" s="52" t="s">
        <v>329</v>
      </c>
      <c r="B16" s="43" t="s">
        <v>330</v>
      </c>
      <c r="C16" s="61">
        <v>133000</v>
      </c>
      <c r="D16" s="61">
        <v>133000</v>
      </c>
      <c r="E16" s="32"/>
    </row>
    <row r="17" spans="1:6" ht="18" customHeight="1">
      <c r="A17" s="52" t="s">
        <v>328</v>
      </c>
      <c r="B17" s="43" t="s">
        <v>331</v>
      </c>
      <c r="C17" s="61">
        <v>0</v>
      </c>
      <c r="D17" s="61">
        <v>5000</v>
      </c>
      <c r="E17" s="32"/>
      <c r="F17" s="40"/>
    </row>
    <row r="18" spans="1:7" ht="18" customHeight="1">
      <c r="A18" s="52" t="s">
        <v>327</v>
      </c>
      <c r="B18" s="43" t="s">
        <v>111</v>
      </c>
      <c r="C18" s="61">
        <v>51000</v>
      </c>
      <c r="D18" s="61">
        <v>46000</v>
      </c>
      <c r="E18" s="32"/>
      <c r="F18" s="40"/>
      <c r="G18" s="128"/>
    </row>
    <row r="19" spans="1:6" ht="18" customHeight="1">
      <c r="A19" s="52" t="s">
        <v>324</v>
      </c>
      <c r="B19" s="43" t="s">
        <v>127</v>
      </c>
      <c r="C19" s="82">
        <v>65000</v>
      </c>
      <c r="D19" s="82">
        <v>65000</v>
      </c>
      <c r="E19" s="32"/>
      <c r="F19" s="129"/>
    </row>
    <row r="20" spans="1:6" ht="18" customHeight="1">
      <c r="A20" s="52" t="s">
        <v>325</v>
      </c>
      <c r="B20" s="43" t="s">
        <v>326</v>
      </c>
      <c r="C20" s="83">
        <v>339060</v>
      </c>
      <c r="D20" s="83">
        <v>355236</v>
      </c>
      <c r="E20" s="32"/>
      <c r="F20" s="128"/>
    </row>
    <row r="21" spans="1:7" ht="18" customHeight="1">
      <c r="A21" s="45"/>
      <c r="B21" s="28" t="s">
        <v>32</v>
      </c>
      <c r="C21" s="63">
        <f>SUM(C15:C20)</f>
        <v>638073</v>
      </c>
      <c r="D21" s="63">
        <f>SUM(D15:D20)</f>
        <v>655249</v>
      </c>
      <c r="E21" s="32"/>
      <c r="G21" s="40"/>
    </row>
    <row r="22" spans="2:4" ht="18" customHeight="1">
      <c r="B22" s="27"/>
      <c r="C22" s="109"/>
      <c r="D22" s="109"/>
    </row>
    <row r="24" spans="1:4" ht="18" customHeight="1">
      <c r="A24" s="7"/>
      <c r="C24" s="7"/>
      <c r="D24" s="7"/>
    </row>
    <row r="25" spans="1:4" ht="18" customHeight="1">
      <c r="A25" s="7"/>
      <c r="C25" s="7"/>
      <c r="D25" s="7"/>
    </row>
    <row r="26" spans="1:4" ht="18" customHeight="1">
      <c r="A26" s="7"/>
      <c r="C26" s="7"/>
      <c r="D26" s="7"/>
    </row>
    <row r="27" spans="1:4" ht="18" customHeight="1">
      <c r="A27" s="7"/>
      <c r="C27" s="7"/>
      <c r="D27" s="7"/>
    </row>
    <row r="28" spans="1:4" ht="18" customHeight="1">
      <c r="A28" s="7"/>
      <c r="C28" s="7"/>
      <c r="D28" s="7"/>
    </row>
    <row r="29" spans="1:4" ht="18" customHeight="1">
      <c r="A29" s="7"/>
      <c r="C29" s="7"/>
      <c r="D29" s="7"/>
    </row>
    <row r="30" spans="1:4" ht="18" customHeight="1">
      <c r="A30" s="7"/>
      <c r="C30" s="7"/>
      <c r="D30" s="7"/>
    </row>
    <row r="31" spans="1:4" ht="18" customHeight="1">
      <c r="A31" s="7"/>
      <c r="C31" s="7"/>
      <c r="D31" s="7"/>
    </row>
    <row r="32" spans="1:4" ht="18" customHeight="1">
      <c r="A32" s="7"/>
      <c r="C32" s="7"/>
      <c r="D32" s="7"/>
    </row>
  </sheetData>
  <sheetProtection/>
  <mergeCells count="2">
    <mergeCell ref="A12:D12"/>
    <mergeCell ref="A1:D1"/>
  </mergeCells>
  <printOptions horizontalCentered="1"/>
  <pageMargins left="0.56" right="0.71" top="1.21" bottom="0.24" header="0.57" footer="0.7"/>
  <pageSetup firstPageNumber="1" useFirstPageNumber="1" horizontalDpi="600" verticalDpi="600" orientation="portrait" r:id="rId1"/>
  <headerFooter alignWithMargins="0">
    <oddHeader>&amp;CDEPARTMENT DETAIL</oddHeader>
    <oddFooter>&amp;CPage 5&amp;R&amp;D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D37"/>
  <sheetViews>
    <sheetView zoomScalePageLayoutView="0" workbookViewId="0" topLeftCell="A1">
      <selection activeCell="A1" sqref="A1:D15"/>
    </sheetView>
  </sheetViews>
  <sheetFormatPr defaultColWidth="9.140625" defaultRowHeight="18" customHeight="1"/>
  <cols>
    <col min="1" max="1" width="18.8515625" style="26" customWidth="1"/>
    <col min="2" max="2" width="24.00390625" style="7" customWidth="1"/>
    <col min="3" max="4" width="15.57421875" style="7" customWidth="1"/>
    <col min="5" max="16384" width="9.140625" style="7" customWidth="1"/>
  </cols>
  <sheetData>
    <row r="1" spans="1:4" ht="15" customHeight="1">
      <c r="A1" s="177" t="s">
        <v>199</v>
      </c>
      <c r="B1" s="178"/>
      <c r="C1" s="178"/>
      <c r="D1" s="179"/>
    </row>
    <row r="2" spans="1:4" ht="15" customHeight="1">
      <c r="A2" s="13"/>
      <c r="B2" s="41"/>
      <c r="C2" s="89" t="s">
        <v>119</v>
      </c>
      <c r="D2" s="89" t="s">
        <v>146</v>
      </c>
    </row>
    <row r="3" spans="1:4" ht="15" customHeight="1">
      <c r="A3" s="45"/>
      <c r="B3" s="28" t="s">
        <v>0</v>
      </c>
      <c r="C3" s="90" t="s">
        <v>110</v>
      </c>
      <c r="D3" s="90" t="s">
        <v>151</v>
      </c>
    </row>
    <row r="4" spans="1:4" ht="15" customHeight="1">
      <c r="A4" s="52" t="s">
        <v>220</v>
      </c>
      <c r="B4" s="43" t="s">
        <v>68</v>
      </c>
      <c r="C4" s="61">
        <v>25000</v>
      </c>
      <c r="D4" s="61">
        <v>75000</v>
      </c>
    </row>
    <row r="5" spans="1:4" ht="15" customHeight="1">
      <c r="A5" s="52" t="s">
        <v>222</v>
      </c>
      <c r="B5" s="22" t="s">
        <v>95</v>
      </c>
      <c r="C5" s="61">
        <v>223504</v>
      </c>
      <c r="D5" s="61">
        <v>223504</v>
      </c>
    </row>
    <row r="6" spans="1:4" ht="15" customHeight="1">
      <c r="A6" s="52" t="s">
        <v>223</v>
      </c>
      <c r="B6" s="22" t="s">
        <v>2</v>
      </c>
      <c r="C6" s="61">
        <v>85674</v>
      </c>
      <c r="D6" s="61">
        <v>85674</v>
      </c>
    </row>
    <row r="7" spans="1:4" ht="15" customHeight="1">
      <c r="A7" s="52" t="s">
        <v>221</v>
      </c>
      <c r="B7" s="22" t="s">
        <v>3</v>
      </c>
      <c r="C7" s="61">
        <v>10000</v>
      </c>
      <c r="D7" s="61">
        <v>10000</v>
      </c>
    </row>
    <row r="8" spans="1:4" ht="15" customHeight="1">
      <c r="A8" s="52" t="s">
        <v>224</v>
      </c>
      <c r="B8" s="22" t="s">
        <v>7</v>
      </c>
      <c r="C8" s="61">
        <v>2200</v>
      </c>
      <c r="D8" s="61">
        <v>2200</v>
      </c>
    </row>
    <row r="9" spans="1:4" ht="15" customHeight="1">
      <c r="A9" s="52" t="s">
        <v>225</v>
      </c>
      <c r="B9" s="22" t="s">
        <v>10</v>
      </c>
      <c r="C9" s="61">
        <v>900</v>
      </c>
      <c r="D9" s="61">
        <v>900</v>
      </c>
    </row>
    <row r="10" spans="1:4" ht="15" customHeight="1">
      <c r="A10" s="52" t="s">
        <v>226</v>
      </c>
      <c r="B10" s="43" t="s">
        <v>150</v>
      </c>
      <c r="C10" s="61">
        <v>20000</v>
      </c>
      <c r="D10" s="61">
        <v>15000</v>
      </c>
    </row>
    <row r="11" spans="1:4" ht="15" customHeight="1">
      <c r="A11" s="52" t="s">
        <v>227</v>
      </c>
      <c r="B11" s="43" t="s">
        <v>134</v>
      </c>
      <c r="C11" s="61">
        <v>6675</v>
      </c>
      <c r="D11" s="61">
        <v>6675</v>
      </c>
    </row>
    <row r="12" spans="1:4" s="68" customFormat="1" ht="15" customHeight="1">
      <c r="A12" s="52" t="s">
        <v>229</v>
      </c>
      <c r="B12" s="67" t="s">
        <v>24</v>
      </c>
      <c r="C12" s="78">
        <v>1500</v>
      </c>
      <c r="D12" s="78">
        <v>1500</v>
      </c>
    </row>
    <row r="13" spans="1:4" ht="15" customHeight="1">
      <c r="A13" s="52" t="s">
        <v>230</v>
      </c>
      <c r="B13" s="22" t="s">
        <v>67</v>
      </c>
      <c r="C13" s="82">
        <v>5000</v>
      </c>
      <c r="D13" s="82">
        <v>5000</v>
      </c>
    </row>
    <row r="14" spans="1:4" s="22" customFormat="1" ht="15" customHeight="1">
      <c r="A14" s="52" t="s">
        <v>228</v>
      </c>
      <c r="B14" s="22" t="s">
        <v>70</v>
      </c>
      <c r="C14" s="59">
        <v>40000</v>
      </c>
      <c r="D14" s="59">
        <v>17500</v>
      </c>
    </row>
    <row r="15" spans="1:4" ht="15" customHeight="1">
      <c r="A15" s="45"/>
      <c r="B15" s="28" t="s">
        <v>32</v>
      </c>
      <c r="C15" s="60">
        <f>SUM(C4:C14)</f>
        <v>420453</v>
      </c>
      <c r="D15" s="60">
        <f>SUM(D4:D14)</f>
        <v>442953</v>
      </c>
    </row>
    <row r="16" spans="1:4" ht="15" customHeight="1">
      <c r="A16" s="35"/>
      <c r="C16" s="40"/>
      <c r="D16" s="40"/>
    </row>
    <row r="17" spans="1:4" ht="15" customHeight="1">
      <c r="A17" s="177" t="s">
        <v>198</v>
      </c>
      <c r="B17" s="178"/>
      <c r="C17" s="178"/>
      <c r="D17" s="179"/>
    </row>
    <row r="18" spans="1:4" ht="15" customHeight="1">
      <c r="A18" s="13"/>
      <c r="B18" s="71"/>
      <c r="C18" s="89" t="s">
        <v>119</v>
      </c>
      <c r="D18" s="89" t="s">
        <v>146</v>
      </c>
    </row>
    <row r="19" spans="1:4" ht="15" customHeight="1">
      <c r="A19" s="45"/>
      <c r="B19" s="72" t="s">
        <v>0</v>
      </c>
      <c r="C19" s="90" t="s">
        <v>110</v>
      </c>
      <c r="D19" s="90" t="s">
        <v>151</v>
      </c>
    </row>
    <row r="20" spans="1:4" s="22" customFormat="1" ht="15" customHeight="1">
      <c r="A20" s="150" t="s">
        <v>231</v>
      </c>
      <c r="B20" s="107" t="s">
        <v>69</v>
      </c>
      <c r="C20" s="66">
        <v>83640</v>
      </c>
      <c r="D20" s="66">
        <v>83640</v>
      </c>
    </row>
    <row r="21" spans="1:4" s="22" customFormat="1" ht="15" customHeight="1">
      <c r="A21" s="52" t="s">
        <v>232</v>
      </c>
      <c r="B21" s="22" t="s">
        <v>2</v>
      </c>
      <c r="C21" s="58">
        <v>31000</v>
      </c>
      <c r="D21" s="58">
        <v>31000</v>
      </c>
    </row>
    <row r="22" spans="1:4" s="22" customFormat="1" ht="15" customHeight="1">
      <c r="A22" s="52" t="s">
        <v>233</v>
      </c>
      <c r="B22" s="77" t="s">
        <v>96</v>
      </c>
      <c r="C22" s="58">
        <v>28000</v>
      </c>
      <c r="D22" s="58">
        <v>28000</v>
      </c>
    </row>
    <row r="23" spans="1:4" s="22" customFormat="1" ht="15" customHeight="1">
      <c r="A23" s="52" t="s">
        <v>234</v>
      </c>
      <c r="B23" s="86" t="s">
        <v>120</v>
      </c>
      <c r="C23" s="58">
        <v>11471</v>
      </c>
      <c r="D23" s="58">
        <v>12500</v>
      </c>
    </row>
    <row r="24" spans="1:4" s="43" customFormat="1" ht="15" customHeight="1">
      <c r="A24" s="52" t="s">
        <v>235</v>
      </c>
      <c r="B24" s="86" t="s">
        <v>24</v>
      </c>
      <c r="C24" s="59">
        <v>1500</v>
      </c>
      <c r="D24" s="59">
        <v>1500</v>
      </c>
    </row>
    <row r="25" spans="1:4" ht="15" customHeight="1">
      <c r="A25" s="45"/>
      <c r="B25" s="72" t="s">
        <v>32</v>
      </c>
      <c r="C25" s="60">
        <f>SUM(C20:C24)</f>
        <v>155611</v>
      </c>
      <c r="D25" s="60">
        <f>SUM(D20:D24)</f>
        <v>156640</v>
      </c>
    </row>
    <row r="26" spans="2:4" ht="21.75" customHeight="1">
      <c r="B26" s="27"/>
      <c r="C26" s="88"/>
      <c r="D26" s="88"/>
    </row>
    <row r="27" spans="1:4" ht="15" customHeight="1">
      <c r="A27" s="177" t="s">
        <v>197</v>
      </c>
      <c r="B27" s="178"/>
      <c r="C27" s="178"/>
      <c r="D27" s="179"/>
    </row>
    <row r="28" spans="1:4" ht="15" customHeight="1">
      <c r="A28" s="13"/>
      <c r="B28" s="71"/>
      <c r="C28" s="89" t="s">
        <v>119</v>
      </c>
      <c r="D28" s="89" t="s">
        <v>146</v>
      </c>
    </row>
    <row r="29" spans="1:4" ht="15" customHeight="1">
      <c r="A29" s="45"/>
      <c r="B29" s="72" t="s">
        <v>0</v>
      </c>
      <c r="C29" s="90" t="s">
        <v>110</v>
      </c>
      <c r="D29" s="90" t="s">
        <v>151</v>
      </c>
    </row>
    <row r="30" spans="1:4" ht="15" customHeight="1">
      <c r="A30" s="151" t="s">
        <v>236</v>
      </c>
      <c r="B30" s="106" t="s">
        <v>12</v>
      </c>
      <c r="C30" s="62">
        <v>23000</v>
      </c>
      <c r="D30" s="62">
        <v>19000</v>
      </c>
    </row>
    <row r="31" spans="2:4" ht="21" customHeight="1">
      <c r="B31" s="27"/>
      <c r="C31" s="88"/>
      <c r="D31" s="88"/>
    </row>
    <row r="32" spans="1:4" ht="15" customHeight="1">
      <c r="A32" s="177" t="s">
        <v>196</v>
      </c>
      <c r="B32" s="178"/>
      <c r="C32" s="178"/>
      <c r="D32" s="179"/>
    </row>
    <row r="33" spans="1:4" ht="15" customHeight="1">
      <c r="A33" s="13"/>
      <c r="B33" s="41"/>
      <c r="C33" s="89" t="s">
        <v>119</v>
      </c>
      <c r="D33" s="89" t="s">
        <v>146</v>
      </c>
    </row>
    <row r="34" spans="1:4" ht="15" customHeight="1">
      <c r="A34" s="45"/>
      <c r="B34" s="28" t="s">
        <v>0</v>
      </c>
      <c r="C34" s="90" t="s">
        <v>110</v>
      </c>
      <c r="D34" s="90" t="s">
        <v>151</v>
      </c>
    </row>
    <row r="35" spans="1:4" ht="15" customHeight="1">
      <c r="A35" s="52" t="s">
        <v>238</v>
      </c>
      <c r="B35" s="43" t="s">
        <v>113</v>
      </c>
      <c r="C35" s="61">
        <v>51000</v>
      </c>
      <c r="D35" s="61">
        <v>47000</v>
      </c>
    </row>
    <row r="36" spans="1:4" ht="15" customHeight="1">
      <c r="A36" s="52" t="s">
        <v>237</v>
      </c>
      <c r="B36" s="43" t="s">
        <v>140</v>
      </c>
      <c r="C36" s="83">
        <v>27000</v>
      </c>
      <c r="D36" s="83">
        <v>27000</v>
      </c>
    </row>
    <row r="37" spans="1:4" ht="15" customHeight="1">
      <c r="A37" s="45"/>
      <c r="B37" s="28" t="s">
        <v>32</v>
      </c>
      <c r="C37" s="62">
        <f>SUM(C35:C36)</f>
        <v>78000</v>
      </c>
      <c r="D37" s="62">
        <f>SUM(D35:D36)</f>
        <v>74000</v>
      </c>
    </row>
  </sheetData>
  <sheetProtection/>
  <mergeCells count="4">
    <mergeCell ref="A32:D32"/>
    <mergeCell ref="A27:D27"/>
    <mergeCell ref="A17:D17"/>
    <mergeCell ref="A1:D1"/>
  </mergeCells>
  <printOptions horizontalCentered="1"/>
  <pageMargins left="0.56" right="0.71" top="1.11" bottom="0.42" header="0.62" footer="0.21"/>
  <pageSetup firstPageNumber="1" useFirstPageNumber="1" horizontalDpi="600" verticalDpi="600" orientation="portrait" r:id="rId1"/>
  <headerFooter alignWithMargins="0">
    <oddHeader>&amp;CDEPARTMENT DETAIL</oddHeader>
    <oddFooter>&amp;CPage 6&amp;R&amp;D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E28"/>
  <sheetViews>
    <sheetView workbookViewId="0" topLeftCell="A11">
      <selection activeCell="D25" sqref="D25"/>
    </sheetView>
  </sheetViews>
  <sheetFormatPr defaultColWidth="9.140625" defaultRowHeight="18" customHeight="1"/>
  <cols>
    <col min="1" max="1" width="25.00390625" style="26" customWidth="1"/>
    <col min="2" max="2" width="25.7109375" style="7" customWidth="1"/>
    <col min="3" max="4" width="15.28125" style="7" customWidth="1"/>
    <col min="5" max="16384" width="9.140625" style="7" customWidth="1"/>
  </cols>
  <sheetData>
    <row r="1" spans="1:4" ht="18" customHeight="1">
      <c r="A1" s="145"/>
      <c r="B1" s="138" t="s">
        <v>195</v>
      </c>
      <c r="C1" s="147"/>
      <c r="D1" s="148"/>
    </row>
    <row r="2" spans="1:4" ht="18" customHeight="1">
      <c r="A2" s="50"/>
      <c r="B2" s="131"/>
      <c r="C2" s="89" t="s">
        <v>119</v>
      </c>
      <c r="D2" s="89" t="s">
        <v>146</v>
      </c>
    </row>
    <row r="3" spans="1:4" ht="18" customHeight="1">
      <c r="A3" s="157" t="s">
        <v>155</v>
      </c>
      <c r="B3" s="130" t="s">
        <v>0</v>
      </c>
      <c r="C3" s="90" t="s">
        <v>110</v>
      </c>
      <c r="D3" s="90" t="s">
        <v>151</v>
      </c>
    </row>
    <row r="4" spans="1:4" ht="18" customHeight="1">
      <c r="A4" s="143" t="s">
        <v>207</v>
      </c>
      <c r="B4" s="137" t="s">
        <v>64</v>
      </c>
      <c r="C4" s="58">
        <v>20000</v>
      </c>
      <c r="D4" s="58">
        <v>20000</v>
      </c>
    </row>
    <row r="5" spans="1:4" s="22" customFormat="1" ht="16.5" customHeight="1">
      <c r="A5" s="133" t="s">
        <v>206</v>
      </c>
      <c r="B5" s="86" t="s">
        <v>121</v>
      </c>
      <c r="C5" s="58">
        <v>12000</v>
      </c>
      <c r="D5" s="58">
        <v>12000</v>
      </c>
    </row>
    <row r="6" spans="1:4" s="22" customFormat="1" ht="16.5" customHeight="1">
      <c r="A6" s="133" t="s">
        <v>208</v>
      </c>
      <c r="B6" s="77" t="s">
        <v>13</v>
      </c>
      <c r="C6" s="58">
        <v>20000</v>
      </c>
      <c r="D6" s="58">
        <v>20000</v>
      </c>
    </row>
    <row r="7" spans="1:4" s="22" customFormat="1" ht="18" customHeight="1">
      <c r="A7" s="132" t="s">
        <v>209</v>
      </c>
      <c r="B7" s="86" t="s">
        <v>109</v>
      </c>
      <c r="C7" s="59">
        <v>75000</v>
      </c>
      <c r="D7" s="59">
        <v>75000</v>
      </c>
    </row>
    <row r="8" spans="1:4" ht="18" customHeight="1">
      <c r="A8" s="136"/>
      <c r="B8" s="105" t="s">
        <v>32</v>
      </c>
      <c r="C8" s="62">
        <f>SUM(C4:C7)</f>
        <v>127000</v>
      </c>
      <c r="D8" s="62">
        <f>SUM(D4:D7)</f>
        <v>127000</v>
      </c>
    </row>
    <row r="11" spans="1:4" ht="18" customHeight="1">
      <c r="A11" s="145"/>
      <c r="B11" s="138" t="s">
        <v>205</v>
      </c>
      <c r="C11" s="147"/>
      <c r="D11" s="148"/>
    </row>
    <row r="12" spans="1:4" ht="18" customHeight="1">
      <c r="A12" s="50"/>
      <c r="B12" s="131"/>
      <c r="C12" s="89" t="s">
        <v>119</v>
      </c>
      <c r="D12" s="89" t="s">
        <v>146</v>
      </c>
    </row>
    <row r="13" spans="1:4" ht="18" customHeight="1">
      <c r="A13" s="157" t="s">
        <v>155</v>
      </c>
      <c r="B13" s="130" t="s">
        <v>0</v>
      </c>
      <c r="C13" s="90" t="s">
        <v>110</v>
      </c>
      <c r="D13" s="90" t="s">
        <v>151</v>
      </c>
    </row>
    <row r="14" spans="1:4" s="22" customFormat="1" ht="18" customHeight="1">
      <c r="A14" s="47" t="s">
        <v>201</v>
      </c>
      <c r="B14" s="141" t="s">
        <v>68</v>
      </c>
      <c r="C14" s="66">
        <v>123808</v>
      </c>
      <c r="D14" s="66">
        <v>123808</v>
      </c>
    </row>
    <row r="15" spans="1:4" s="22" customFormat="1" ht="18" customHeight="1">
      <c r="A15" s="47" t="s">
        <v>202</v>
      </c>
      <c r="B15" s="142" t="s">
        <v>69</v>
      </c>
      <c r="C15" s="58">
        <v>87303</v>
      </c>
      <c r="D15" s="58">
        <v>87303</v>
      </c>
    </row>
    <row r="16" spans="1:4" s="22" customFormat="1" ht="18" customHeight="1">
      <c r="A16" s="47" t="s">
        <v>203</v>
      </c>
      <c r="B16" s="142" t="s">
        <v>105</v>
      </c>
      <c r="C16" s="58">
        <v>83300</v>
      </c>
      <c r="D16" s="58">
        <v>83300</v>
      </c>
    </row>
    <row r="17" spans="1:4" s="22" customFormat="1" ht="18" customHeight="1">
      <c r="A17" s="47" t="s">
        <v>204</v>
      </c>
      <c r="B17" s="141" t="s">
        <v>98</v>
      </c>
      <c r="C17" s="58">
        <v>17500</v>
      </c>
      <c r="D17" s="58">
        <v>0</v>
      </c>
    </row>
    <row r="18" spans="1:4" s="22" customFormat="1" ht="18" customHeight="1">
      <c r="A18" s="47" t="s">
        <v>211</v>
      </c>
      <c r="B18" s="141" t="s">
        <v>7</v>
      </c>
      <c r="C18" s="58">
        <v>550</v>
      </c>
      <c r="D18" s="58">
        <v>550</v>
      </c>
    </row>
    <row r="19" spans="1:4" s="22" customFormat="1" ht="18" customHeight="1">
      <c r="A19" s="47" t="s">
        <v>210</v>
      </c>
      <c r="B19" s="141" t="s">
        <v>19</v>
      </c>
      <c r="C19" s="58">
        <v>350</v>
      </c>
      <c r="D19" s="58">
        <v>350</v>
      </c>
    </row>
    <row r="20" spans="1:4" s="22" customFormat="1" ht="18" customHeight="1">
      <c r="A20" s="47" t="s">
        <v>213</v>
      </c>
      <c r="B20" s="141" t="s">
        <v>24</v>
      </c>
      <c r="C20" s="58">
        <v>1500</v>
      </c>
      <c r="D20" s="58">
        <v>1500</v>
      </c>
    </row>
    <row r="21" spans="1:4" s="22" customFormat="1" ht="18" customHeight="1">
      <c r="A21" s="47" t="s">
        <v>212</v>
      </c>
      <c r="B21" s="141" t="s">
        <v>20</v>
      </c>
      <c r="C21" s="58">
        <v>225</v>
      </c>
      <c r="D21" s="58">
        <v>225</v>
      </c>
    </row>
    <row r="22" spans="1:4" s="22" customFormat="1" ht="18" customHeight="1">
      <c r="A22" s="47" t="s">
        <v>215</v>
      </c>
      <c r="B22" s="142" t="s">
        <v>118</v>
      </c>
      <c r="C22" s="58">
        <v>3300</v>
      </c>
      <c r="D22" s="58">
        <v>3300</v>
      </c>
    </row>
    <row r="23" spans="1:4" s="22" customFormat="1" ht="18" customHeight="1">
      <c r="A23" s="47" t="s">
        <v>214</v>
      </c>
      <c r="B23" s="142" t="s">
        <v>29</v>
      </c>
      <c r="C23" s="58">
        <v>41000</v>
      </c>
      <c r="D23" s="58">
        <v>40500</v>
      </c>
    </row>
    <row r="24" spans="1:4" s="22" customFormat="1" ht="18" customHeight="1">
      <c r="A24" s="47" t="s">
        <v>217</v>
      </c>
      <c r="B24" s="142" t="s">
        <v>216</v>
      </c>
      <c r="C24" s="59">
        <v>36000</v>
      </c>
      <c r="D24" s="59">
        <v>41000</v>
      </c>
    </row>
    <row r="25" spans="1:4" ht="18" customHeight="1">
      <c r="A25" s="45"/>
      <c r="B25" s="130" t="s">
        <v>32</v>
      </c>
      <c r="C25" s="69">
        <f>SUM(C14:C24)</f>
        <v>394836</v>
      </c>
      <c r="D25" s="69">
        <f>SUM(D14:D24)</f>
        <v>381836</v>
      </c>
    </row>
    <row r="26" spans="2:4" ht="18" customHeight="1">
      <c r="B26" s="27"/>
      <c r="C26" s="123"/>
      <c r="D26" s="123"/>
    </row>
    <row r="27" spans="3:5" ht="18" customHeight="1">
      <c r="C27" s="40"/>
      <c r="D27" s="40"/>
      <c r="E27" s="40"/>
    </row>
    <row r="28" s="22" customFormat="1" ht="16.5" customHeight="1">
      <c r="A28" s="135"/>
    </row>
    <row r="35" ht="18" customHeight="1" hidden="1"/>
  </sheetData>
  <sheetProtection/>
  <printOptions horizontalCentered="1"/>
  <pageMargins left="0.56" right="0.71" top="1.18" bottom="0.56" header="0.67" footer="0.48"/>
  <pageSetup firstPageNumber="1" useFirstPageNumber="1" horizontalDpi="600" verticalDpi="600" orientation="portrait" r:id="rId1"/>
  <headerFooter alignWithMargins="0">
    <oddHeader>&amp;CDEPARTMENT DETAIL</oddHeader>
    <oddFooter>&amp;CPage 7&amp;R&amp;D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43"/>
  <sheetViews>
    <sheetView zoomScaleSheetLayoutView="100" workbookViewId="0" topLeftCell="A16">
      <selection activeCell="D27" sqref="D27"/>
    </sheetView>
  </sheetViews>
  <sheetFormatPr defaultColWidth="9.140625" defaultRowHeight="18" customHeight="1"/>
  <cols>
    <col min="1" max="1" width="19.57421875" style="26" customWidth="1"/>
    <col min="2" max="2" width="25.421875" style="7" customWidth="1"/>
    <col min="3" max="4" width="14.7109375" style="40" customWidth="1"/>
    <col min="5" max="16384" width="9.140625" style="7" customWidth="1"/>
  </cols>
  <sheetData>
    <row r="1" spans="1:4" ht="18" customHeight="1">
      <c r="A1" s="177" t="s">
        <v>132</v>
      </c>
      <c r="B1" s="178"/>
      <c r="C1" s="178"/>
      <c r="D1" s="179"/>
    </row>
    <row r="2" spans="1:4" ht="18" customHeight="1">
      <c r="A2" s="149"/>
      <c r="B2" s="158"/>
      <c r="C2" s="94" t="s">
        <v>119</v>
      </c>
      <c r="D2" s="94" t="s">
        <v>146</v>
      </c>
    </row>
    <row r="3" spans="1:4" ht="18" customHeight="1">
      <c r="A3" s="130" t="s">
        <v>155</v>
      </c>
      <c r="B3" s="72" t="s">
        <v>0</v>
      </c>
      <c r="C3" s="90" t="s">
        <v>110</v>
      </c>
      <c r="D3" s="90" t="s">
        <v>151</v>
      </c>
    </row>
    <row r="4" spans="1:4" ht="18" customHeight="1">
      <c r="A4" s="132" t="s">
        <v>184</v>
      </c>
      <c r="B4" s="77" t="s">
        <v>125</v>
      </c>
      <c r="C4" s="64">
        <v>1400000</v>
      </c>
      <c r="D4" s="64">
        <v>1400000</v>
      </c>
    </row>
    <row r="5" spans="1:4" ht="18" customHeight="1">
      <c r="A5" s="132" t="s">
        <v>186</v>
      </c>
      <c r="B5" s="77" t="s">
        <v>94</v>
      </c>
      <c r="C5" s="58">
        <v>615000</v>
      </c>
      <c r="D5" s="58">
        <v>602000</v>
      </c>
    </row>
    <row r="6" spans="1:4" ht="18" customHeight="1">
      <c r="A6" s="132" t="s">
        <v>185</v>
      </c>
      <c r="B6" s="86" t="s">
        <v>133</v>
      </c>
      <c r="C6" s="58">
        <v>176000</v>
      </c>
      <c r="D6" s="58">
        <v>180000</v>
      </c>
    </row>
    <row r="7" spans="1:4" ht="18" customHeight="1">
      <c r="A7" s="132" t="s">
        <v>187</v>
      </c>
      <c r="B7" s="77" t="s">
        <v>93</v>
      </c>
      <c r="C7" s="58">
        <v>193000</v>
      </c>
      <c r="D7" s="64">
        <v>196000</v>
      </c>
    </row>
    <row r="8" spans="1:4" ht="18" customHeight="1">
      <c r="A8" s="132" t="s">
        <v>194</v>
      </c>
      <c r="B8" s="86" t="s">
        <v>61</v>
      </c>
      <c r="C8" s="80">
        <v>30000</v>
      </c>
      <c r="D8" s="80">
        <v>30000</v>
      </c>
    </row>
    <row r="9" spans="1:4" ht="18" customHeight="1">
      <c r="A9" s="132" t="s">
        <v>188</v>
      </c>
      <c r="B9" s="77" t="s">
        <v>6</v>
      </c>
      <c r="C9" s="58">
        <v>24600</v>
      </c>
      <c r="D9" s="58">
        <v>18000</v>
      </c>
    </row>
    <row r="10" spans="1:4" ht="18" customHeight="1">
      <c r="A10" s="132" t="s">
        <v>193</v>
      </c>
      <c r="B10" s="86" t="s">
        <v>169</v>
      </c>
      <c r="C10" s="64">
        <v>4000</v>
      </c>
      <c r="D10" s="64">
        <v>4000</v>
      </c>
    </row>
    <row r="11" spans="1:4" ht="18" customHeight="1">
      <c r="A11" s="132" t="s">
        <v>190</v>
      </c>
      <c r="B11" s="86" t="s">
        <v>92</v>
      </c>
      <c r="C11" s="64">
        <f>12000-1500</f>
        <v>10500</v>
      </c>
      <c r="D11" s="64">
        <f>15000-1500</f>
        <v>13500</v>
      </c>
    </row>
    <row r="12" spans="1:4" ht="18" customHeight="1">
      <c r="A12" s="132" t="s">
        <v>192</v>
      </c>
      <c r="B12" s="86" t="s">
        <v>191</v>
      </c>
      <c r="C12" s="64">
        <v>1500</v>
      </c>
      <c r="D12" s="64">
        <v>1500</v>
      </c>
    </row>
    <row r="13" spans="1:4" ht="18" customHeight="1">
      <c r="A13" s="132" t="s">
        <v>189</v>
      </c>
      <c r="B13" s="77" t="s">
        <v>107</v>
      </c>
      <c r="C13" s="59">
        <v>15000</v>
      </c>
      <c r="D13" s="59">
        <v>24000</v>
      </c>
    </row>
    <row r="14" spans="1:4" ht="18" customHeight="1">
      <c r="A14" s="136"/>
      <c r="B14" s="159" t="s">
        <v>142</v>
      </c>
      <c r="C14" s="62">
        <f>SUM(C4:C13)</f>
        <v>2469600</v>
      </c>
      <c r="D14" s="62">
        <f>SUM(D4:D13)</f>
        <v>2469000</v>
      </c>
    </row>
    <row r="16" spans="1:4" ht="16.5" customHeight="1">
      <c r="A16" s="177" t="s">
        <v>124</v>
      </c>
      <c r="B16" s="178"/>
      <c r="C16" s="178"/>
      <c r="D16" s="179"/>
    </row>
    <row r="17" spans="1:4" ht="16.5" customHeight="1">
      <c r="A17" s="143"/>
      <c r="B17" s="143"/>
      <c r="C17" s="94" t="s">
        <v>119</v>
      </c>
      <c r="D17" s="94" t="s">
        <v>146</v>
      </c>
    </row>
    <row r="18" spans="1:4" ht="16.5" customHeight="1">
      <c r="A18" s="130" t="s">
        <v>155</v>
      </c>
      <c r="B18" s="130" t="s">
        <v>0</v>
      </c>
      <c r="C18" s="90" t="s">
        <v>110</v>
      </c>
      <c r="D18" s="90" t="s">
        <v>151</v>
      </c>
    </row>
    <row r="19" spans="1:4" ht="16.5" customHeight="1">
      <c r="A19" s="160" t="s">
        <v>158</v>
      </c>
      <c r="B19" s="161" t="s">
        <v>156</v>
      </c>
      <c r="C19" s="162">
        <v>70450</v>
      </c>
      <c r="D19" s="162">
        <v>85000</v>
      </c>
    </row>
    <row r="20" spans="1:4" ht="16.5" customHeight="1" hidden="1">
      <c r="A20" s="132"/>
      <c r="B20" s="163" t="s">
        <v>157</v>
      </c>
      <c r="C20" s="64">
        <v>0</v>
      </c>
      <c r="D20" s="64">
        <v>0</v>
      </c>
    </row>
    <row r="21" spans="1:4" ht="16.5" customHeight="1">
      <c r="A21" s="132" t="s">
        <v>159</v>
      </c>
      <c r="B21" s="163" t="s">
        <v>75</v>
      </c>
      <c r="C21" s="64">
        <v>180000</v>
      </c>
      <c r="D21" s="64">
        <v>145000</v>
      </c>
    </row>
    <row r="22" spans="1:4" ht="16.5" customHeight="1">
      <c r="A22" s="132" t="s">
        <v>160</v>
      </c>
      <c r="B22" s="163" t="s">
        <v>126</v>
      </c>
      <c r="C22" s="64">
        <f>27000+33000</f>
        <v>60000</v>
      </c>
      <c r="D22" s="64">
        <v>55350</v>
      </c>
    </row>
    <row r="23" spans="1:6" ht="16.5" customHeight="1">
      <c r="A23" s="132" t="s">
        <v>161</v>
      </c>
      <c r="B23" s="163" t="s">
        <v>6</v>
      </c>
      <c r="C23" s="64">
        <v>10700</v>
      </c>
      <c r="D23" s="64">
        <v>10700</v>
      </c>
      <c r="F23" s="139"/>
    </row>
    <row r="24" spans="1:6" ht="16.5" customHeight="1">
      <c r="A24" s="132" t="s">
        <v>165</v>
      </c>
      <c r="B24" s="163" t="s">
        <v>92</v>
      </c>
      <c r="C24" s="64">
        <v>2000</v>
      </c>
      <c r="D24" s="64">
        <v>2000</v>
      </c>
      <c r="F24" s="140"/>
    </row>
    <row r="25" spans="1:6" ht="16.5" customHeight="1">
      <c r="A25" s="132" t="s">
        <v>164</v>
      </c>
      <c r="B25" s="164" t="s">
        <v>21</v>
      </c>
      <c r="C25" s="64">
        <v>3600</v>
      </c>
      <c r="D25" s="64">
        <v>4245</v>
      </c>
      <c r="F25" s="40"/>
    </row>
    <row r="26" spans="1:6" ht="16.5" customHeight="1">
      <c r="A26" s="132" t="s">
        <v>162</v>
      </c>
      <c r="B26" s="163" t="s">
        <v>163</v>
      </c>
      <c r="C26" s="59">
        <v>0</v>
      </c>
      <c r="D26" s="59">
        <v>31848</v>
      </c>
      <c r="F26" s="140"/>
    </row>
    <row r="27" spans="1:4" ht="16.5" customHeight="1">
      <c r="A27" s="165"/>
      <c r="B27" s="166" t="s">
        <v>32</v>
      </c>
      <c r="C27" s="167">
        <f>SUM(C19:C26)</f>
        <v>326750</v>
      </c>
      <c r="D27" s="167">
        <f>SUM(D19:D26)</f>
        <v>334143</v>
      </c>
    </row>
    <row r="28" ht="19.5" customHeight="1"/>
    <row r="29" spans="1:4" ht="16.5" customHeight="1">
      <c r="A29" s="177" t="s">
        <v>141</v>
      </c>
      <c r="B29" s="178"/>
      <c r="C29" s="178"/>
      <c r="D29" s="179"/>
    </row>
    <row r="30" spans="1:4" ht="16.5" customHeight="1">
      <c r="A30" s="50"/>
      <c r="B30" s="143"/>
      <c r="C30" s="89" t="s">
        <v>119</v>
      </c>
      <c r="D30" s="89" t="s">
        <v>146</v>
      </c>
    </row>
    <row r="31" spans="1:4" ht="16.5" customHeight="1">
      <c r="A31" s="157" t="s">
        <v>155</v>
      </c>
      <c r="B31" s="130" t="s">
        <v>0</v>
      </c>
      <c r="C31" s="90" t="s">
        <v>110</v>
      </c>
      <c r="D31" s="90" t="s">
        <v>151</v>
      </c>
    </row>
    <row r="32" spans="1:4" ht="16.5" customHeight="1" hidden="1">
      <c r="A32" s="52"/>
      <c r="B32" s="168" t="s">
        <v>68</v>
      </c>
      <c r="C32" s="58">
        <v>0</v>
      </c>
      <c r="D32" s="58">
        <v>0</v>
      </c>
    </row>
    <row r="33" spans="1:4" ht="16.5" customHeight="1">
      <c r="A33" s="52" t="s">
        <v>166</v>
      </c>
      <c r="B33" s="142" t="s">
        <v>75</v>
      </c>
      <c r="C33" s="58">
        <v>55789</v>
      </c>
      <c r="D33" s="58">
        <v>55789</v>
      </c>
    </row>
    <row r="34" spans="1:4" ht="16.5" customHeight="1">
      <c r="A34" s="52" t="s">
        <v>167</v>
      </c>
      <c r="B34" s="141" t="s">
        <v>2</v>
      </c>
      <c r="C34" s="58">
        <v>44816</v>
      </c>
      <c r="D34" s="58">
        <v>44816</v>
      </c>
    </row>
    <row r="35" spans="1:4" ht="16.5" customHeight="1">
      <c r="A35" s="52" t="s">
        <v>168</v>
      </c>
      <c r="B35" s="141" t="s">
        <v>98</v>
      </c>
      <c r="C35" s="58">
        <v>15000</v>
      </c>
      <c r="D35" s="58">
        <v>15000</v>
      </c>
    </row>
    <row r="36" spans="1:6" ht="18" customHeight="1">
      <c r="A36" s="52" t="s">
        <v>187</v>
      </c>
      <c r="B36" s="141" t="s">
        <v>3</v>
      </c>
      <c r="C36" s="58">
        <v>27000</v>
      </c>
      <c r="D36" s="58">
        <v>27000</v>
      </c>
      <c r="F36" s="40"/>
    </row>
    <row r="37" spans="1:4" ht="16.5" customHeight="1">
      <c r="A37" s="52" t="s">
        <v>170</v>
      </c>
      <c r="B37" s="141" t="s">
        <v>7</v>
      </c>
      <c r="C37" s="58">
        <v>4000</v>
      </c>
      <c r="D37" s="58">
        <v>4000</v>
      </c>
    </row>
    <row r="38" spans="1:4" ht="16.5" customHeight="1">
      <c r="A38" s="52" t="s">
        <v>171</v>
      </c>
      <c r="B38" s="142" t="s">
        <v>355</v>
      </c>
      <c r="C38" s="64">
        <v>2000</v>
      </c>
      <c r="D38" s="64">
        <v>2000</v>
      </c>
    </row>
    <row r="39" spans="1:4" ht="16.5" customHeight="1">
      <c r="A39" s="52" t="s">
        <v>174</v>
      </c>
      <c r="B39" s="142" t="s">
        <v>88</v>
      </c>
      <c r="C39" s="58">
        <v>0</v>
      </c>
      <c r="D39" s="58">
        <v>7000</v>
      </c>
    </row>
    <row r="40" spans="1:4" ht="16.5" customHeight="1">
      <c r="A40" s="52" t="s">
        <v>175</v>
      </c>
      <c r="B40" s="142" t="s">
        <v>176</v>
      </c>
      <c r="C40" s="58">
        <v>7000</v>
      </c>
      <c r="D40" s="58">
        <v>7000</v>
      </c>
    </row>
    <row r="41" spans="1:4" ht="16.5" customHeight="1">
      <c r="A41" s="52" t="s">
        <v>172</v>
      </c>
      <c r="B41" s="142" t="s">
        <v>173</v>
      </c>
      <c r="C41" s="58">
        <v>1000</v>
      </c>
      <c r="D41" s="58">
        <v>1000</v>
      </c>
    </row>
    <row r="42" spans="1:4" ht="16.5" customHeight="1">
      <c r="A42" s="52" t="s">
        <v>177</v>
      </c>
      <c r="B42" s="141" t="s">
        <v>21</v>
      </c>
      <c r="C42" s="59">
        <v>1000</v>
      </c>
      <c r="D42" s="59">
        <v>1000</v>
      </c>
    </row>
    <row r="43" spans="1:4" ht="16.5" customHeight="1">
      <c r="A43" s="151"/>
      <c r="B43" s="169" t="s">
        <v>32</v>
      </c>
      <c r="C43" s="153">
        <f>SUM(C32:C42)</f>
        <v>157605</v>
      </c>
      <c r="D43" s="153">
        <f>SUM(D32:D42)</f>
        <v>164605</v>
      </c>
    </row>
  </sheetData>
  <sheetProtection/>
  <mergeCells count="3">
    <mergeCell ref="A16:D16"/>
    <mergeCell ref="A29:D29"/>
    <mergeCell ref="A1:D1"/>
  </mergeCells>
  <printOptions horizontalCentered="1"/>
  <pageMargins left="0.56" right="0.71" top="1" bottom="0.24" header="0.67" footer="0.48"/>
  <pageSetup firstPageNumber="1" useFirstPageNumber="1" horizontalDpi="600" verticalDpi="600" orientation="portrait" r:id="rId1"/>
  <headerFooter alignWithMargins="0">
    <oddHeader>&amp;CDEPARTMENT DETAIL</oddHeader>
    <oddFooter>&amp;CPage 8&amp;R&amp;D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3"/>
  <sheetViews>
    <sheetView tabSelected="1" zoomScalePageLayoutView="0" workbookViewId="0" topLeftCell="A1">
      <selection activeCell="F6" sqref="F6"/>
    </sheetView>
  </sheetViews>
  <sheetFormatPr defaultColWidth="9.140625" defaultRowHeight="19.5" customHeight="1"/>
  <cols>
    <col min="1" max="1" width="22.8515625" style="41" customWidth="1"/>
    <col min="2" max="2" width="24.140625" style="39" customWidth="1"/>
    <col min="3" max="4" width="16.57421875" style="39" customWidth="1"/>
    <col min="5" max="16384" width="9.140625" style="39" customWidth="1"/>
  </cols>
  <sheetData>
    <row r="1" spans="1:4" ht="19.5" customHeight="1">
      <c r="A1" s="177" t="s">
        <v>218</v>
      </c>
      <c r="B1" s="178"/>
      <c r="C1" s="178"/>
      <c r="D1" s="179"/>
    </row>
    <row r="2" spans="1:4" ht="19.5" customHeight="1">
      <c r="A2" s="149"/>
      <c r="B2" s="149"/>
      <c r="C2" s="94" t="s">
        <v>119</v>
      </c>
      <c r="D2" s="94" t="s">
        <v>147</v>
      </c>
    </row>
    <row r="3" spans="1:4" ht="19.5" customHeight="1">
      <c r="A3" s="130" t="s">
        <v>155</v>
      </c>
      <c r="B3" s="130" t="s">
        <v>0</v>
      </c>
      <c r="C3" s="90" t="s">
        <v>110</v>
      </c>
      <c r="D3" s="90" t="s">
        <v>151</v>
      </c>
    </row>
    <row r="4" spans="1:4" ht="19.5" customHeight="1">
      <c r="A4" s="132" t="s">
        <v>361</v>
      </c>
      <c r="B4" s="141" t="s">
        <v>80</v>
      </c>
      <c r="C4" s="61">
        <v>38486</v>
      </c>
      <c r="D4" s="61">
        <v>38486</v>
      </c>
    </row>
    <row r="5" spans="1:4" ht="19.5" customHeight="1">
      <c r="A5" s="132" t="s">
        <v>178</v>
      </c>
      <c r="B5" s="142" t="s">
        <v>179</v>
      </c>
      <c r="C5" s="61">
        <v>72000</v>
      </c>
      <c r="D5" s="61">
        <v>73000</v>
      </c>
    </row>
    <row r="6" spans="1:4" ht="19.5" customHeight="1">
      <c r="A6" s="132" t="s">
        <v>181</v>
      </c>
      <c r="B6" s="142" t="s">
        <v>183</v>
      </c>
      <c r="C6" s="82">
        <v>15000</v>
      </c>
      <c r="D6" s="82">
        <v>15000</v>
      </c>
    </row>
    <row r="7" spans="1:4" ht="19.5" customHeight="1">
      <c r="A7" s="132" t="s">
        <v>180</v>
      </c>
      <c r="B7" s="141" t="s">
        <v>7</v>
      </c>
      <c r="C7" s="61">
        <v>650</v>
      </c>
      <c r="D7" s="61">
        <v>650</v>
      </c>
    </row>
    <row r="8" spans="1:4" ht="19.5" customHeight="1">
      <c r="A8" s="132" t="s">
        <v>182</v>
      </c>
      <c r="B8" s="142" t="s">
        <v>92</v>
      </c>
      <c r="C8" s="83">
        <v>0</v>
      </c>
      <c r="D8" s="83">
        <v>500</v>
      </c>
    </row>
    <row r="9" spans="1:4" ht="19.5" customHeight="1">
      <c r="A9" s="172"/>
      <c r="B9" s="172" t="s">
        <v>32</v>
      </c>
      <c r="C9" s="63">
        <f>SUM(C4:C8)</f>
        <v>126136</v>
      </c>
      <c r="D9" s="63">
        <f>SUM(D4:D8)</f>
        <v>127636</v>
      </c>
    </row>
    <row r="12" spans="1:4" ht="19.5" customHeight="1">
      <c r="A12" s="177" t="s">
        <v>219</v>
      </c>
      <c r="B12" s="178"/>
      <c r="C12" s="178"/>
      <c r="D12" s="179"/>
    </row>
    <row r="13" spans="1:4" ht="19.5" customHeight="1">
      <c r="A13" s="50"/>
      <c r="B13" s="41"/>
      <c r="C13" s="89" t="s">
        <v>119</v>
      </c>
      <c r="D13" s="89" t="s">
        <v>146</v>
      </c>
    </row>
    <row r="14" spans="1:4" ht="19.5" customHeight="1">
      <c r="A14" s="51"/>
      <c r="B14" s="28" t="s">
        <v>0</v>
      </c>
      <c r="C14" s="90" t="s">
        <v>110</v>
      </c>
      <c r="D14" s="90" t="s">
        <v>151</v>
      </c>
    </row>
    <row r="15" spans="1:4" s="43" customFormat="1" ht="19.5" customHeight="1">
      <c r="A15" s="52" t="s">
        <v>298</v>
      </c>
      <c r="B15" s="43" t="s">
        <v>68</v>
      </c>
      <c r="C15" s="81">
        <v>115000</v>
      </c>
      <c r="D15" s="81">
        <v>115000</v>
      </c>
    </row>
    <row r="16" spans="1:4" s="43" customFormat="1" ht="19.5" customHeight="1">
      <c r="A16" s="52" t="s">
        <v>299</v>
      </c>
      <c r="B16" s="43" t="s">
        <v>75</v>
      </c>
      <c r="C16" s="57">
        <f>150679+8000</f>
        <v>158679</v>
      </c>
      <c r="D16" s="57">
        <f>150679+16000</f>
        <v>166679</v>
      </c>
    </row>
    <row r="17" spans="1:4" s="43" customFormat="1" ht="19.5" customHeight="1">
      <c r="A17" s="52" t="s">
        <v>356</v>
      </c>
      <c r="B17" s="43" t="s">
        <v>2</v>
      </c>
      <c r="C17" s="57">
        <v>85184</v>
      </c>
      <c r="D17" s="57">
        <v>85184</v>
      </c>
    </row>
    <row r="18" spans="1:4" s="43" customFormat="1" ht="19.5" customHeight="1">
      <c r="A18" s="52" t="s">
        <v>357</v>
      </c>
      <c r="B18" s="43" t="s">
        <v>108</v>
      </c>
      <c r="C18" s="57">
        <v>11000</v>
      </c>
      <c r="D18" s="57">
        <v>11000</v>
      </c>
    </row>
    <row r="19" spans="1:4" s="43" customFormat="1" ht="19.5" customHeight="1">
      <c r="A19" s="52" t="s">
        <v>300</v>
      </c>
      <c r="B19" s="43" t="s">
        <v>7</v>
      </c>
      <c r="C19" s="64">
        <v>3500</v>
      </c>
      <c r="D19" s="64">
        <v>3500</v>
      </c>
    </row>
    <row r="20" spans="1:4" s="43" customFormat="1" ht="19.5" customHeight="1">
      <c r="A20" s="52" t="s">
        <v>305</v>
      </c>
      <c r="B20" s="43" t="s">
        <v>23</v>
      </c>
      <c r="C20" s="57">
        <v>1100</v>
      </c>
      <c r="D20" s="57">
        <v>1100</v>
      </c>
    </row>
    <row r="21" spans="1:4" s="43" customFormat="1" ht="19.5" customHeight="1">
      <c r="A21" s="52" t="s">
        <v>301</v>
      </c>
      <c r="B21" s="43" t="s">
        <v>88</v>
      </c>
      <c r="C21" s="57">
        <v>600</v>
      </c>
      <c r="D21" s="57">
        <v>600</v>
      </c>
    </row>
    <row r="22" spans="1:4" s="22" customFormat="1" ht="15.75" customHeight="1">
      <c r="A22" s="52" t="s">
        <v>302</v>
      </c>
      <c r="B22" s="22" t="s">
        <v>34</v>
      </c>
      <c r="C22" s="58">
        <v>37000</v>
      </c>
      <c r="D22" s="58">
        <v>37000</v>
      </c>
    </row>
    <row r="23" spans="1:4" s="43" customFormat="1" ht="19.5" customHeight="1">
      <c r="A23" s="52" t="s">
        <v>306</v>
      </c>
      <c r="B23" s="43" t="s">
        <v>24</v>
      </c>
      <c r="C23" s="57">
        <v>3000</v>
      </c>
      <c r="D23" s="57">
        <v>3000</v>
      </c>
    </row>
    <row r="24" spans="1:4" s="43" customFormat="1" ht="19.5" customHeight="1">
      <c r="A24" s="52" t="s">
        <v>303</v>
      </c>
      <c r="B24" s="43" t="s">
        <v>20</v>
      </c>
      <c r="C24" s="57">
        <v>5000</v>
      </c>
      <c r="D24" s="57">
        <v>5000</v>
      </c>
    </row>
    <row r="25" spans="1:4" s="43" customFormat="1" ht="19.5" customHeight="1">
      <c r="A25" s="52" t="s">
        <v>304</v>
      </c>
      <c r="B25" s="43" t="s">
        <v>22</v>
      </c>
      <c r="C25" s="70">
        <v>500</v>
      </c>
      <c r="D25" s="70">
        <v>500</v>
      </c>
    </row>
    <row r="26" spans="1:4" ht="19.5" customHeight="1">
      <c r="A26" s="51"/>
      <c r="B26" s="42" t="s">
        <v>32</v>
      </c>
      <c r="C26" s="65">
        <f>SUM(C15:C25)</f>
        <v>420563</v>
      </c>
      <c r="D26" s="65">
        <f>SUM(D15:D25)</f>
        <v>428563</v>
      </c>
    </row>
    <row r="27" spans="2:4" ht="19.5" customHeight="1">
      <c r="B27" s="41"/>
      <c r="C27" s="155"/>
      <c r="D27" s="155"/>
    </row>
    <row r="28" spans="1:4" ht="19.5" customHeight="1">
      <c r="A28" s="42"/>
      <c r="B28" s="42"/>
      <c r="C28" s="154"/>
      <c r="D28" s="154"/>
    </row>
    <row r="29" spans="1:4" ht="19.5" customHeight="1">
      <c r="A29" s="177" t="s">
        <v>360</v>
      </c>
      <c r="B29" s="178"/>
      <c r="C29" s="178"/>
      <c r="D29" s="179"/>
    </row>
    <row r="30" spans="1:4" ht="19.5" customHeight="1">
      <c r="A30" s="49"/>
      <c r="B30" s="158"/>
      <c r="C30" s="94" t="s">
        <v>119</v>
      </c>
      <c r="D30" s="94" t="s">
        <v>146</v>
      </c>
    </row>
    <row r="31" spans="1:4" ht="19.5" customHeight="1">
      <c r="A31" s="51"/>
      <c r="B31" s="72" t="s">
        <v>0</v>
      </c>
      <c r="C31" s="90" t="s">
        <v>110</v>
      </c>
      <c r="D31" s="90" t="s">
        <v>151</v>
      </c>
    </row>
    <row r="32" spans="1:4" ht="19.5" customHeight="1">
      <c r="A32" s="150" t="s">
        <v>307</v>
      </c>
      <c r="B32" s="173" t="s">
        <v>101</v>
      </c>
      <c r="C32" s="81">
        <v>115000</v>
      </c>
      <c r="D32" s="81">
        <v>96000</v>
      </c>
    </row>
    <row r="33" spans="1:4" ht="19.5" customHeight="1">
      <c r="A33" s="52" t="s">
        <v>308</v>
      </c>
      <c r="B33" s="86" t="s">
        <v>61</v>
      </c>
      <c r="C33" s="64">
        <v>150000</v>
      </c>
      <c r="D33" s="64">
        <v>150000</v>
      </c>
    </row>
    <row r="34" spans="1:4" ht="19.5" customHeight="1">
      <c r="A34" s="52" t="s">
        <v>309</v>
      </c>
      <c r="B34" s="86" t="s">
        <v>6</v>
      </c>
      <c r="C34" s="59">
        <v>19000</v>
      </c>
      <c r="D34" s="59">
        <v>19000</v>
      </c>
    </row>
    <row r="35" spans="1:5" ht="19.5" customHeight="1">
      <c r="A35" s="170"/>
      <c r="B35" s="105" t="s">
        <v>32</v>
      </c>
      <c r="C35" s="171">
        <f>SUM(C32:C34)</f>
        <v>284000</v>
      </c>
      <c r="D35" s="171">
        <f>SUM(D32:D34)</f>
        <v>265000</v>
      </c>
      <c r="E35" s="115"/>
    </row>
    <row r="36" spans="1:5" ht="19.5" customHeight="1">
      <c r="A36" s="39"/>
      <c r="E36" s="124"/>
    </row>
    <row r="37" spans="1:4" ht="19.5" customHeight="1">
      <c r="A37" s="39"/>
      <c r="C37" s="128"/>
      <c r="D37" s="128"/>
    </row>
    <row r="38" ht="19.5" customHeight="1">
      <c r="A38" s="39"/>
    </row>
    <row r="39" ht="19.5" customHeight="1">
      <c r="A39" s="39"/>
    </row>
    <row r="40" ht="19.5" customHeight="1">
      <c r="A40" s="39"/>
    </row>
    <row r="41" s="22" customFormat="1" ht="18" customHeight="1"/>
    <row r="42" ht="19.5" customHeight="1">
      <c r="A42" s="39"/>
    </row>
    <row r="43" ht="19.5" customHeight="1">
      <c r="A43" s="39"/>
    </row>
  </sheetData>
  <sheetProtection/>
  <mergeCells count="3">
    <mergeCell ref="A1:D1"/>
    <mergeCell ref="A12:D12"/>
    <mergeCell ref="A29:D29"/>
  </mergeCells>
  <printOptions horizontalCentered="1"/>
  <pageMargins left="0.56" right="0.71" top="0.73" bottom="0.24" header="0.5" footer="0.2"/>
  <pageSetup firstPageNumber="1" useFirstPageNumber="1" horizontalDpi="600" verticalDpi="600" orientation="portrait" r:id="rId1"/>
  <headerFooter alignWithMargins="0">
    <oddHeader>&amp;CDEPARTMENT DETAIL</oddHeader>
    <oddFooter>&amp;CPage 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miga</dc:creator>
  <cp:keywords/>
  <dc:description/>
  <cp:lastModifiedBy>Barbara A. Pratt</cp:lastModifiedBy>
  <cp:lastPrinted>2015-08-19T20:00:18Z</cp:lastPrinted>
  <dcterms:created xsi:type="dcterms:W3CDTF">2000-10-13T16:00:56Z</dcterms:created>
  <dcterms:modified xsi:type="dcterms:W3CDTF">2015-08-19T20:19:51Z</dcterms:modified>
  <cp:category/>
  <cp:version/>
  <cp:contentType/>
  <cp:contentStatus/>
</cp:coreProperties>
</file>